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904" activeTab="3"/>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ЛСР" sheetId="35" r:id="rId13"/>
    <sheet name="10. Карта" sheetId="34" r:id="rId14"/>
  </sheets>
  <externalReferences>
    <externalReference r:id="rId15"/>
    <externalReference r:id="rId16"/>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B55" i="22" l="1"/>
  <c r="B29" i="22"/>
  <c r="B30" i="22"/>
  <c r="O24" i="15"/>
  <c r="N24" i="15"/>
  <c r="D24" i="15"/>
  <c r="AG27" i="15"/>
  <c r="AF27" i="15"/>
  <c r="N27" i="15"/>
  <c r="C22" i="36" l="1"/>
  <c r="C23" i="36" s="1"/>
  <c r="D37" i="36" s="1"/>
  <c r="B15" i="36"/>
  <c r="B12" i="36"/>
  <c r="M48" i="36"/>
  <c r="L48" i="36"/>
  <c r="K48" i="36"/>
  <c r="J48" i="36"/>
  <c r="I48" i="36"/>
  <c r="H48" i="36"/>
  <c r="G48" i="36"/>
  <c r="F48" i="36"/>
  <c r="E48" i="36"/>
  <c r="D48" i="36"/>
  <c r="E45" i="36"/>
  <c r="D39" i="36"/>
  <c r="E39" i="36" s="1"/>
  <c r="M34" i="36"/>
  <c r="L34" i="36"/>
  <c r="K34" i="36"/>
  <c r="J34" i="36"/>
  <c r="I34" i="36"/>
  <c r="H34" i="36"/>
  <c r="G34" i="36"/>
  <c r="F34" i="36"/>
  <c r="E34" i="36"/>
  <c r="D34" i="36"/>
  <c r="E32" i="36"/>
  <c r="E38" i="36" s="1"/>
  <c r="D32" i="36"/>
  <c r="C25" i="36"/>
  <c r="D35" i="36" l="1"/>
  <c r="D45" i="36"/>
  <c r="E37" i="36"/>
  <c r="E36" i="36" s="1"/>
  <c r="D36" i="36"/>
  <c r="D40" i="36" s="1"/>
  <c r="D44" i="36" s="1"/>
  <c r="D46" i="36" s="1"/>
  <c r="E35" i="36"/>
  <c r="C24" i="36"/>
  <c r="F32" i="36"/>
  <c r="F39" i="36" s="1"/>
  <c r="C24" i="6"/>
  <c r="E40" i="36" l="1"/>
  <c r="E44" i="36" s="1"/>
  <c r="E46" i="36" s="1"/>
  <c r="E49" i="36" s="1"/>
  <c r="F38" i="36"/>
  <c r="G32" i="36"/>
  <c r="D49" i="36"/>
  <c r="D47" i="36"/>
  <c r="F35" i="36"/>
  <c r="F37" i="36"/>
  <c r="F36" i="36" s="1"/>
  <c r="B22" i="22"/>
  <c r="F40" i="36" l="1"/>
  <c r="F44" i="36" s="1"/>
  <c r="F46" i="36" s="1"/>
  <c r="G38" i="36"/>
  <c r="H32" i="36"/>
  <c r="G37" i="36"/>
  <c r="G35" i="36"/>
  <c r="E47" i="36"/>
  <c r="D50" i="36"/>
  <c r="G39" i="36"/>
  <c r="H39" i="36" s="1"/>
  <c r="I32" i="36" l="1"/>
  <c r="H38" i="36"/>
  <c r="H37" i="36"/>
  <c r="H35" i="36"/>
  <c r="F47" i="36"/>
  <c r="E50" i="36"/>
  <c r="F49" i="36"/>
  <c r="I39" i="36"/>
  <c r="G36" i="36"/>
  <c r="G40" i="36" s="1"/>
  <c r="G44" i="36" s="1"/>
  <c r="G46" i="36" s="1"/>
  <c r="C25" i="6"/>
  <c r="G49" i="36" l="1"/>
  <c r="H36" i="36"/>
  <c r="H40" i="36" s="1"/>
  <c r="H44" i="36" s="1"/>
  <c r="H46" i="36" s="1"/>
  <c r="H49" i="36" s="1"/>
  <c r="G47" i="36"/>
  <c r="F50" i="36"/>
  <c r="I38" i="36"/>
  <c r="J32" i="36"/>
  <c r="I37" i="36"/>
  <c r="I36" i="36" s="1"/>
  <c r="I35" i="36"/>
  <c r="B67" i="22"/>
  <c r="I40" i="36" l="1"/>
  <c r="I44" i="36" s="1"/>
  <c r="I46" i="36" s="1"/>
  <c r="I49" i="36" s="1"/>
  <c r="H47" i="36"/>
  <c r="G50" i="36"/>
  <c r="J38" i="36"/>
  <c r="K32" i="36"/>
  <c r="J37" i="36"/>
  <c r="J35" i="36"/>
  <c r="J39" i="36"/>
  <c r="K39" i="36" s="1"/>
  <c r="B27" i="22"/>
  <c r="C24" i="15"/>
  <c r="B3" i="22"/>
  <c r="AV3" i="5"/>
  <c r="AG3" i="15"/>
  <c r="L3" i="16"/>
  <c r="AA3" i="14"/>
  <c r="S4" i="13"/>
  <c r="S3" i="12"/>
  <c r="A11" i="12"/>
  <c r="J36" i="36" l="1"/>
  <c r="J40" i="36"/>
  <c r="J44" i="36" s="1"/>
  <c r="J46" i="36" s="1"/>
  <c r="K38" i="36"/>
  <c r="L32" i="36"/>
  <c r="K37" i="36"/>
  <c r="K36" i="36" s="1"/>
  <c r="K35" i="36"/>
  <c r="K40" i="36" s="1"/>
  <c r="K44" i="36" s="1"/>
  <c r="K46" i="36" s="1"/>
  <c r="K49" i="36" s="1"/>
  <c r="I47" i="36"/>
  <c r="H50" i="36"/>
  <c r="AF24" i="15"/>
  <c r="L24" i="15"/>
  <c r="A15" i="22"/>
  <c r="B21" i="22" s="1"/>
  <c r="L38" i="36" l="1"/>
  <c r="M32" i="36"/>
  <c r="L37" i="36"/>
  <c r="L35" i="36"/>
  <c r="J47" i="36"/>
  <c r="I50" i="36"/>
  <c r="J49" i="36"/>
  <c r="L39" i="36"/>
  <c r="M39" i="36" s="1"/>
  <c r="A5" i="22"/>
  <c r="A5" i="5"/>
  <c r="A4" i="15"/>
  <c r="A5" i="16"/>
  <c r="A5" i="10"/>
  <c r="A4" i="17"/>
  <c r="A5" i="6"/>
  <c r="A5" i="14"/>
  <c r="A6" i="13"/>
  <c r="A4" i="12"/>
  <c r="L36" i="36" l="1"/>
  <c r="L40" i="36" s="1"/>
  <c r="L44" i="36" s="1"/>
  <c r="L46" i="36" s="1"/>
  <c r="L49" i="36" s="1"/>
  <c r="M38" i="36"/>
  <c r="M37" i="36"/>
  <c r="M36" i="36" s="1"/>
  <c r="M35" i="36"/>
  <c r="K47" i="36"/>
  <c r="J50" i="36"/>
  <c r="L47" i="36" l="1"/>
  <c r="K50" i="36"/>
  <c r="M40" i="36"/>
  <c r="M44" i="36" s="1"/>
  <c r="M46" i="36" s="1"/>
  <c r="A15" i="5"/>
  <c r="M49" i="36" l="1"/>
  <c r="D53" i="36" s="1"/>
  <c r="D54" i="36"/>
  <c r="M47" i="36"/>
  <c r="L50" i="36"/>
  <c r="D55" i="36" l="1"/>
  <c r="M50" i="36"/>
  <c r="D56" i="36" s="1"/>
  <c r="AG24" i="15"/>
  <c r="C27" i="15"/>
  <c r="A12" i="22"/>
  <c r="A12" i="5"/>
  <c r="A11" i="15"/>
  <c r="A12" i="16"/>
  <c r="A12" i="10"/>
  <c r="A11" i="17"/>
  <c r="A12" i="6"/>
  <c r="E12" i="14"/>
  <c r="A13" i="13"/>
  <c r="A14" i="15"/>
  <c r="A15" i="16"/>
  <c r="A15" i="10"/>
  <c r="A14" i="17"/>
  <c r="A15" i="6"/>
  <c r="E15" i="14"/>
  <c r="A16" i="13"/>
  <c r="A14" i="12"/>
  <c r="L27"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<sst xmlns="http://schemas.openxmlformats.org/spreadsheetml/2006/main" count="3400" uniqueCount="958">
  <si>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</si>
  <si>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</si>
  <si>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</si>
  <si>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</si>
  <si>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</si>
  <si>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</si>
  <si>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</si>
  <si>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</si>
  <si>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</si>
  <si>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</si>
  <si>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</si>
  <si>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</si>
  <si>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</si>
  <si>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</si>
  <si>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</si>
  <si>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</si>
  <si>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</si>
  <si>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</si>
  <si>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</si>
  <si>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</si>
  <si>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</si>
  <si>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</si>
  <si>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</si>
  <si>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</si>
  <si>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</si>
  <si>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</si>
  <si>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</si>
  <si>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</si>
  <si>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</si>
  <si>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</si>
  <si>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</si>
  <si>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</si>
  <si>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</si>
  <si>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</si>
  <si>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</si>
  <si>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</si>
  <si>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</si>
  <si>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</si>
  <si>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</si>
  <si>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</si>
  <si>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</si>
  <si>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</si>
  <si>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</si>
  <si>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</si>
  <si>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</si>
  <si>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</si>
  <si>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</si>
  <si>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</si>
  <si>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</si>
  <si>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</si>
  <si>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</si>
  <si>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</si>
  <si>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</si>
  <si>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</si>
  <si>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</si>
  <si>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</si>
  <si>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</si>
  <si>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</si>
  <si>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</si>
  <si>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</si>
  <si>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</si>
  <si>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</si>
  <si>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</si>
  <si>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</si>
  <si>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</si>
  <si>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</si>
  <si>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</si>
  <si>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</si>
  <si>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</si>
  <si>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</si>
  <si>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</si>
  <si>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</si>
  <si>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</si>
  <si>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</si>
  <si>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</si>
  <si>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</si>
  <si>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</si>
  <si>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</si>
  <si>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</si>
  <si>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</si>
  <si>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</si>
  <si>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</si>
  <si>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</si>
  <si>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</si>
  <si>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</si>
  <si>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</si>
  <si>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</si>
  <si>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</si>
  <si>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</si>
  <si>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</si>
  <si>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</si>
  <si>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</si>
  <si>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</si>
  <si>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</si>
  <si>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</si>
  <si>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</si>
  <si>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</si>
  <si>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</si>
  <si>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</si>
  <si>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</si>
  <si>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</si>
  <si>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</si>
  <si>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</si>
  <si>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</si>
  <si>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</si>
  <si>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</si>
  <si>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</si>
  <si>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</si>
  <si>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</si>
  <si>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</si>
  <si>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</si>
  <si>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</si>
  <si>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</si>
  <si>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</si>
  <si>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</si>
  <si>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</si>
  <si>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</si>
  <si>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</si>
  <si>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</si>
  <si>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</si>
  <si>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</si>
  <si>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</si>
  <si>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</si>
  <si>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</si>
  <si>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</si>
  <si>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</si>
  <si>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</si>
  <si>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</si>
  <si>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</si>
  <si>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</si>
  <si>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</si>
  <si>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</si>
  <si>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</si>
  <si>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</si>
  <si>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</si>
  <si>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</si>
  <si>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</si>
  <si>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</si>
  <si>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</si>
  <si>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</si>
  <si>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</si>
  <si>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</si>
  <si>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</si>
  <si>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</si>
  <si>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</si>
  <si>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</si>
  <si>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</si>
  <si>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</si>
  <si>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</si>
  <si>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</si>
  <si>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</si>
  <si>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</si>
  <si>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</si>
  <si>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</si>
  <si>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</si>
  <si>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</si>
  <si>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</si>
  <si>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</si>
  <si>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</si>
  <si>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</si>
  <si>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</si>
  <si>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</si>
  <si>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</si>
  <si>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</si>
  <si>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</si>
  <si>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</si>
  <si>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</si>
  <si>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</si>
  <si>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</si>
  <si>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</si>
  <si>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</si>
  <si>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</si>
  <si>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</si>
  <si>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</si>
  <si>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</si>
  <si>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</si>
  <si>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</si>
  <si>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</si>
  <si>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</si>
  <si>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</si>
  <si>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</si>
  <si>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</si>
  <si>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</si>
  <si>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</si>
  <si>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</si>
  <si>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</si>
  <si>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</si>
  <si>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</si>
  <si>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</si>
  <si>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</si>
  <si>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</si>
  <si>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</si>
  <si>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</si>
  <si>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</si>
  <si>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</si>
  <si>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</si>
  <si>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</si>
  <si>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</si>
  <si>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</si>
  <si>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</si>
  <si>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</si>
  <si>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</si>
  <si>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</si>
  <si>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</si>
  <si>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</si>
  <si>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</si>
  <si>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</si>
  <si>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</si>
  <si>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</si>
  <si>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</si>
  <si>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</si>
  <si>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</si>
  <si>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</si>
  <si>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</si>
  <si>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</si>
  <si>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</si>
  <si>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</si>
  <si>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</si>
  <si>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</si>
  <si>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</si>
  <si>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</si>
  <si>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</si>
  <si>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</si>
  <si>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</si>
  <si>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</si>
  <si>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</si>
  <si>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</si>
  <si>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</si>
  <si>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</si>
  <si>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</si>
  <si>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</si>
  <si>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</si>
  <si>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</si>
  <si>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</si>
  <si>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</si>
  <si>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</si>
  <si>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</si>
  <si>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</si>
  <si>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</si>
  <si>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</si>
  <si>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</si>
  <si>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</si>
  <si>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</si>
  <si>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</si>
  <si>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</si>
  <si>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</si>
  <si>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</si>
  <si>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</si>
  <si>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</si>
  <si>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</si>
  <si>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</si>
  <si>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</si>
  <si>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</si>
  <si>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</si>
  <si>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</si>
  <si>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</si>
  <si>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</si>
  <si>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</si>
  <si>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</si>
  <si>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</si>
  <si>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</si>
  <si>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</si>
  <si>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</si>
  <si>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</si>
  <si>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</si>
  <si>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</si>
  <si>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</si>
  <si>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</si>
  <si>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</si>
  <si>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</si>
  <si>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</si>
  <si>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</si>
  <si>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</si>
  <si>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</si>
  <si>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</si>
  <si>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</si>
  <si>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</si>
  <si>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</si>
  <si>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</si>
  <si>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</si>
  <si>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</si>
  <si>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</si>
  <si>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</si>
  <si>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</si>
  <si>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</si>
  <si>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</si>
  <si>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</si>
  <si>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</si>
  <si>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</si>
  <si>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</si>
  <si>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</si>
  <si>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</si>
  <si>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</si>
  <si>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</si>
  <si>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</si>
  <si>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</si>
  <si>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</si>
  <si>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</si>
  <si>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</si>
  <si>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</si>
  <si>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</si>
  <si>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</si>
  <si>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</si>
  <si>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</si>
  <si>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</si>
  <si>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</si>
  <si>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</si>
  <si>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</si>
  <si>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</si>
  <si>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</si>
  <si>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</si>
  <si>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</si>
  <si>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</si>
  <si>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</si>
  <si>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</si>
  <si>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</si>
  <si>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</si>
  <si>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</si>
  <si>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</si>
  <si>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</si>
  <si>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</si>
  <si>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</si>
  <si>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</si>
  <si>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</si>
  <si>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</si>
  <si>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</si>
  <si>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</si>
  <si>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</si>
  <si>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</si>
  <si>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</si>
  <si>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</si>
  <si>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</si>
  <si>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</si>
  <si>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</si>
  <si>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</si>
  <si>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</si>
  <si>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</si>
  <si>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</si>
  <si>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</si>
  <si>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</si>
  <si>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</si>
  <si>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</si>
  <si>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</si>
  <si>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</si>
  <si>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</si>
  <si>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</si>
  <si>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</si>
  <si>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</si>
  <si>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</si>
  <si>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</si>
  <si>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</si>
  <si>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</si>
  <si>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</si>
  <si>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</si>
  <si>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</si>
  <si>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</si>
  <si>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</si>
  <si>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</si>
  <si>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</si>
  <si>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</si>
  <si>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</si>
  <si>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</si>
  <si>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</si>
  <si>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</si>
  <si>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</si>
  <si>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</si>
  <si>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</si>
  <si>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</si>
  <si>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</si>
  <si>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</si>
  <si>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</si>
  <si>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</si>
  <si>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</si>
  <si>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</si>
  <si>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</si>
  <si>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</si>
  <si>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</si>
  <si>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</si>
  <si>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</si>
  <si>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</si>
  <si>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</si>
  <si>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</si>
  <si>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</si>
  <si>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</si>
  <si>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</si>
  <si>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</si>
  <si>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</si>
  <si>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</si>
  <si>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</si>
  <si>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</si>
  <si>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</si>
  <si>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</si>
  <si>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</si>
  <si>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</si>
  <si>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</si>
  <si>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</si>
  <si>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</si>
  <si>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</si>
  <si>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</si>
  <si>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</si>
  <si>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</si>
  <si>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</si>
  <si>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</si>
  <si>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</si>
  <si>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</si>
  <si>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</si>
  <si>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</si>
  <si>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</si>
  <si>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</si>
  <si>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</si>
  <si>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</si>
  <si>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</si>
  <si>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</si>
  <si>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</si>
  <si>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</si>
  <si>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</si>
  <si>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</si>
  <si>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</si>
  <si>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</si>
  <si>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</si>
  <si>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</si>
  <si>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</si>
  <si>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</si>
  <si>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</si>
  <si>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</si>
  <si>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</si>
  <si>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</si>
  <si>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</si>
  <si>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</si>
  <si>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</si>
  <si>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</si>
  <si>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</si>
  <si>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</si>
  <si>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</si>
  <si>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</si>
  <si>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Трансформаторы силовые масляные</t>
  </si>
  <si>
    <t>от «05» мая 2016 г. №380</t>
  </si>
  <si>
    <t>Масляный</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</si>
  <si>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</si>
  <si>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</si>
  <si>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</si>
  <si>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</si>
  <si>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</si>
  <si>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</si>
  <si>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</si>
  <si>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</si>
  <si>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</si>
  <si>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</si>
  <si>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</si>
  <si>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</si>
  <si>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</si>
  <si>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</si>
  <si>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</si>
  <si>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</si>
  <si>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</si>
  <si>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</si>
  <si>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2022</t>
  </si>
  <si>
    <t>III</t>
  </si>
  <si>
    <t>Сметная стоимость проекта в ценах  2022 года с НДС, млн. руб.</t>
  </si>
  <si>
    <t>объем заключенного договора в ценах 2022 года с НДС, млн. руб.</t>
  </si>
  <si>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</si>
  <si>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</si>
  <si>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Планировка площадей: ручным способом, группа грунтов 2</t>
  </si>
  <si>
    <t>Объем=(3,040*2,10) / 1000</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</si>
  <si>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</si>
  <si>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Производство работ осуществляется в стесненных условиях населенных пунктов ОЗП=1,15; ЭМ=1,15 к расх.; ЗПМ=1,15; ТЗ=1,15; ТЗМ=1,15</t>
  </si>
  <si>
    <t>ОТ</t>
  </si>
  <si>
    <t>ЗТ</t>
  </si>
  <si>
    <t>Итого по расценке</t>
  </si>
  <si>
    <t>ФОТ</t>
  </si>
  <si>
    <t>НР Земляные работы, выполняемые по другим видам работ (подготовительным, сопутствующим, укрепительным)</t>
  </si>
  <si>
    <t>СП Земляные работы, выполняемые по другим видам работ (подготовительным, сопутствующим, укрепительным)</t>
  </si>
  <si>
    <t>Всего по позиции</t>
  </si>
  <si>
    <t>Устройство подстилающих и выравнивающих слоев оснований: из песка</t>
  </si>
  <si>
    <t>Объем=(3,040*2,10*0,1) / 100</t>
  </si>
  <si>
    <t>ЭМ</t>
  </si>
  <si>
    <t>в т.ч. ОТм</t>
  </si>
  <si>
    <t>М</t>
  </si>
  <si>
    <t>ЗТм</t>
  </si>
  <si>
    <t>НР Автомобильные дороги</t>
  </si>
  <si>
    <t>СП Автомобильные дороги</t>
  </si>
  <si>
    <t>Устройство подстилающих и выравнивающих слоев оснований: из щебня</t>
  </si>
  <si>
    <t>Объем=1 / 100</t>
  </si>
  <si>
    <t>Устройство фундаментов для комплектных трансформаторных подстанций киоскового типа: с укладкой на горизонтальную поверхность 4-х лежней</t>
  </si>
  <si>
    <t>НР Линии электропередачи</t>
  </si>
  <si>
    <t>СП Линии электропередачи</t>
  </si>
  <si>
    <t>Металлические конструкции</t>
  </si>
  <si>
    <t>НР Электротехнические установки на других объектах</t>
  </si>
  <si>
    <t>СП Электротехнические установки на других объектах</t>
  </si>
  <si>
    <t>Трансформатор силовой, автотрансформатор или масляный реактор, масса: до 1 т</t>
  </si>
  <si>
    <t>Погрузочные работы при автомобильных перевозках: прочих материалов, деталей (с использованием погрузчика)</t>
  </si>
  <si>
    <t>НР Погрузо-разгрузочные работы</t>
  </si>
  <si>
    <t>СП Погрузо-разгрузочные работы</t>
  </si>
  <si>
    <t>Разгрузочные работы при автомобильных перевозках: прочих материалов, деталей (с использованием погрузчика)</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</si>
  <si>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60 км II класс груза</t>
  </si>
  <si>
    <t>Установка разрядников: с помощью механизмов (ОПН)</t>
  </si>
  <si>
    <t>Установка разъединителей: с помощью механизмов</t>
  </si>
  <si>
    <t>Заземление КТП</t>
  </si>
  <si>
    <t>Разработка грунта вручную в траншеях глубиной до 2 м без креплений с откосами, группа грунтов: 2</t>
  </si>
  <si>
    <t>Объем=(0,3*0,7*50) / 100</t>
  </si>
  <si>
    <t>НР Земляные работы, выполняемые ручным способом</t>
  </si>
  <si>
    <t>СП Земляные работы, выполняемые ручным способом</t>
  </si>
  <si>
    <t>Забивка вертикальных заземлителей механизированная на глубину до 5 м</t>
  </si>
  <si>
    <t>Устройство заземления опор ВЛ и подстанций</t>
  </si>
  <si>
    <t>Объем=50/10</t>
  </si>
  <si>
    <t>Засыпка вручную траншей, пазух котлованов и ям, группа грунтов: 1</t>
  </si>
  <si>
    <t>Заземление разъединителя</t>
  </si>
  <si>
    <t>Объем=(0,3*0,7*25) / 100</t>
  </si>
  <si>
    <t>Забивка вертикальных заземлителей вручную на глубину до 3 м</t>
  </si>
  <si>
    <t>Объем=25/10</t>
  </si>
  <si>
    <t>Для установки КТП</t>
  </si>
  <si>
    <t>Песок природный для строительных: работ средний с крупностью зерен размером свыше 5 мм - до 5% по массе</t>
  </si>
  <si>
    <t>Щебень из гравия для строительных работ марка 400, фракция 20-40 мм</t>
  </si>
  <si>
    <t>Смесь песчано-гравийная природная</t>
  </si>
  <si>
    <t>Заземление КТП и разъединителя</t>
  </si>
  <si>
    <t>Горячекатаная арматурная сталь гладкая класса А-I, диаметром: 16-18 мм</t>
  </si>
  <si>
    <t>Объем=0,045+0,015</t>
  </si>
  <si>
    <t>Сталь полосовая: 50х4 мм, марка Ст3сп</t>
  </si>
  <si>
    <t>Объем=1,57*(50+25)/1000</t>
  </si>
  <si>
    <t>Для установки РЛНД</t>
  </si>
  <si>
    <t>Кронштейн РА-1 для установки разъединителя (тип РЛНД) на воздушных ЛЭП 6-10 кВ</t>
  </si>
  <si>
    <t>Кронштейн РА-2 для установки разъединителя (тип РЛНД) на воздушных ЛЭП 6-10 кВ</t>
  </si>
  <si>
    <t>Вал привода РА-7 (3.407.1-143.8)  масса 13,5 кг</t>
  </si>
  <si>
    <t>Кронштейн РА-5 для присоединения неизолированных проводов к линейным разъединителям (тип РДЗ, РЛНД) на воздушных ЛЭП 6-10 кВ</t>
  </si>
  <si>
    <t>Хомут Х-7 (3.407.1-143.8) масса 0,7 кг</t>
  </si>
  <si>
    <t>Хомут Х8 (3.503.9-80) масса 0,8 кг</t>
  </si>
  <si>
    <t>Заземляющий проводник ЗП-1 (1,0м) (27.0002)</t>
  </si>
  <si>
    <t>Изоляторы линейные штыревые высоковольтные ШФ 20-Г</t>
  </si>
  <si>
    <t>Колпачки: изолирующие</t>
  </si>
  <si>
    <t>Объем=3 / 100</t>
  </si>
  <si>
    <t>Вязка спиральная SO</t>
  </si>
  <si>
    <t>Зажим аппаратный прессуемый: А2А-50-2</t>
  </si>
  <si>
    <t>Объем=6 / 100</t>
  </si>
  <si>
    <t>Зажим плашечный ПС-2-1А масса 0,22кг</t>
  </si>
  <si>
    <t>Провода самонесущие изолированные для воздушных линий электропередачи с алюминиевыми жилами марки: СИП-3 1х50-20</t>
  </si>
  <si>
    <t>Объем=6 / 1000</t>
  </si>
  <si>
    <t>Заготовительно-складские расходы для оборудования - 1,2% ПЗ=1,2% (ОЗП=1,2%; ЭМ=1,2%; МАТ=1,2%)</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</si>
  <si>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</si>
  <si>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Трансформатор силовой трехфазный масляный двухобмоточный напряжением: до 11 кВ, мощностью до 0,32 МВА</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</si>
  <si>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</si>
  <si>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НР Пусконаладочные работы: 'вхолостую' - 80%, 'под нагрузкой' - 20%</t>
  </si>
  <si>
    <t>СП Пусконаладочные работы: 'вхолостую' - 80%, 'под нагрузкой' - 20%</t>
  </si>
  <si>
    <t>Трансформатор тока встроенный во вводы выключателя, силового трансформатора</t>
  </si>
  <si>
    <t>Измерение сопротивления растеканию тока: заземлителя</t>
  </si>
  <si>
    <t>Измерение сопротивления растеканию тока: контура с диагональю до 20 м</t>
  </si>
  <si>
    <t>Проверка наличия цепи между заземлителями и заземленными элементами</t>
  </si>
  <si>
    <t>Замер полного сопротивления цепи «фаза-нуль»</t>
  </si>
  <si>
    <t>Фазировка электрической линии или трансформатора с сетью напряжением: до 1 кВ</t>
  </si>
  <si>
    <t>Фазировка электрической линии или трансформатора с сетью напряжением: свыше 1 кВ</t>
  </si>
  <si>
    <t>Испытание трансформаторного масла: на пробой</t>
  </si>
  <si>
    <t>Испытание сборных и соединительных шин напряжением: до 11 кВ</t>
  </si>
  <si>
    <t>Испытание изолятора опорного: отдельного одноэлементного</t>
  </si>
  <si>
    <t>Испытание ввода и проходного изолятора с фарфоровой, жидкой или бумажной изоляцией (до установки на оборудование)</t>
  </si>
  <si>
    <t>Испытание цепи вторичной коммутации</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</si>
  <si>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</si>
  <si>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</si>
  <si>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</si>
  <si>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</si>
  <si>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</si>
  <si>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</si>
  <si>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</si>
  <si>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</si>
  <si>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</si>
  <si>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</si>
  <si>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</si>
  <si>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</si>
  <si>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</si>
  <si>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</si>
  <si>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</si>
  <si>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</si>
  <si>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</si>
  <si>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</si>
  <si>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</si>
  <si>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</si>
  <si>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</si>
  <si>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</si>
  <si>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</si>
  <si>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</si>
  <si>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</si>
  <si>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</si>
  <si>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</si>
  <si>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</si>
  <si>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</si>
  <si>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</si>
  <si>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</si>
  <si>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</si>
  <si>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</si>
  <si>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ГУП "РЭС" РБ</t>
  </si>
  <si>
    <t>ТМГ-10/0,4/400 кВА</t>
  </si>
  <si>
    <t>L_ 2022_1211_Ц_7</t>
  </si>
  <si>
    <t>Реконструкция ТП-2589 "Подстанция КТПН, Стерлитамакский р-н,с.Наумовка, ул.Юбилейная", (КТП-10/0,4/400 кВа), Инв.№ 00-003699.</t>
  </si>
  <si>
    <t>Стерлитамакский р-н, с. Наумовка</t>
  </si>
  <si>
    <t>ТП-2589</t>
  </si>
  <si>
    <t>КТП-10/0,4/400 кВа ВЛИ-0,4кВ L-0,06м</t>
  </si>
  <si>
    <t>ЛЭП-0,4кВ ТП-2589</t>
  </si>
  <si>
    <t>ВЛИ</t>
  </si>
  <si>
    <t>ЖБ</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</si>
  <si>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</si>
  <si>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</si>
  <si>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</si>
  <si>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</si>
  <si>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</si>
  <si>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</si>
  <si>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Наименование программного продукта</t>
  </si>
  <si>
    <t>"ГРАНД-Смета 2021"</t>
  </si>
  <si>
    <t>Реконструкция ТП-2589 "Подстанция КТПН, Стерлитамакский р-н,с.Наумовка, ул.Юбилейная", (КТП-10/0,4/400 кВа), Инв.№ 00-003699</t>
  </si>
  <si>
    <t>(наименование стройки)</t>
  </si>
  <si>
    <t>(наименование объекта капитального строительства)</t>
  </si>
  <si>
    <t xml:space="preserve">ЛОКАЛЬНЫЙ СМЕТНЫЙ РАСЧЕТ (СМЕТА) № </t>
  </si>
  <si>
    <t>КТП</t>
  </si>
  <si>
    <t>КТПН 400 400 наумовка</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</si>
  <si>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</si>
  <si>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</si>
  <si>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</si>
  <si>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</si>
  <si>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</si>
  <si>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</si>
  <si>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</si>
  <si>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</si>
  <si>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(379,37)</t>
  </si>
  <si>
    <t>тыс.руб.</t>
  </si>
  <si>
    <t>в том числе:</t>
  </si>
  <si>
    <t>строительных работ</t>
  </si>
  <si>
    <t>(30,62)</t>
  </si>
  <si>
    <t>Средства на оплату труда рабочих</t>
  </si>
  <si>
    <t>(5,04)</t>
  </si>
  <si>
    <t>монтажных работ</t>
  </si>
  <si>
    <t>(8,62)</t>
  </si>
  <si>
    <t>Нормативные затраты труда рабочих</t>
  </si>
  <si>
    <t>чел.час.</t>
  </si>
  <si>
    <t>оборудования</t>
  </si>
  <si>
    <t>(244,99)</t>
  </si>
  <si>
    <t>Нормативные затраты труда машинистов</t>
  </si>
  <si>
    <t>прочих затрат</t>
  </si>
  <si>
    <t>(4,07)</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</si>
  <si>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</si>
  <si>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</si>
  <si>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</si>
  <si>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</si>
  <si>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</si>
  <si>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</si>
  <si>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</si>
  <si>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</si>
  <si>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</si>
  <si>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</si>
  <si>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</si>
  <si>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</si>
  <si>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Демонтаж</t>
  </si>
  <si>
    <t>ТЕР33-04-029-03
Демонтаж</t>
  </si>
  <si>
    <t>1 подстанция</t>
  </si>
  <si>
    <t>Приказ от 04.09.2019 № 507/пр табл.2 п.1</t>
  </si>
  <si>
    <t>Демонтаж (разборка) сборных бетонных и железобетонных строительных конструкций ОЗП=0,8; ЭМ=0,8 к расх.; ЗПМ=0,8; МАТ=0 к расх.; ТЗ=0,8; ТЗМ=0,8</t>
  </si>
  <si>
    <t>Приказ от 04.08.2020 № 421/пр прил.10 табл.1 п.4</t>
  </si>
  <si>
    <t>Приказ от 04.08.2020 № 421/пр прил.10 табл.1 п.5</t>
  </si>
  <si>
    <t>чел.-ч</t>
  </si>
  <si>
    <t>Приказ Минстроя России № 812/пр от 21.12.2020 Прил. п.27</t>
  </si>
  <si>
    <t>%</t>
  </si>
  <si>
    <t>Приказ Минстроя России № 774/пр от 11.12.2020 Прил. п.27</t>
  </si>
  <si>
    <t>ТЕР33-04-029-06
Демонтаж</t>
  </si>
  <si>
    <t>Установка оборудования для комплектных трансформаторных подстанций киоскового типа: тупиковых подстанций с воздушными вводами</t>
  </si>
  <si>
    <t>Приказ от 04.09.2019 № 507/пр табл.3 п.4</t>
  </si>
  <si>
    <t>Демонтаж оборудования, не пригодного для дальнейшего использования (предназначено в лом), без разборки и резки ОЗП=0,3; ЭМ=0,3; ЗПМ=0,3; МАТ=0; ТЗ=0,3; ТЗМ=0,3</t>
  </si>
  <si>
    <t>ТЕРм08-01-062-01
Демонтаж</t>
  </si>
  <si>
    <t>1 шт.</t>
  </si>
  <si>
    <t>Приказ Минстроя России № 812/пр от 21.12.2020 Прил. п.49.3</t>
  </si>
  <si>
    <t>Приказ Минстроя России № 774/пр от 11.12.2020 Прил. п.49.3</t>
  </si>
  <si>
    <t>ТЕР33-04-030-03
Демонтаж</t>
  </si>
  <si>
    <t>1 компл.</t>
  </si>
  <si>
    <t>ТЕР33-04-042-01</t>
  </si>
  <si>
    <t>Демонтаж опор ВЛ 0,38-10 кВ: без приставок одностоечных</t>
  </si>
  <si>
    <t>1 опора</t>
  </si>
  <si>
    <t>ТЕР33-04-040-01</t>
  </si>
  <si>
    <t>Демонтаж: 3-х проводов ВЛ 0,38 кВ</t>
  </si>
  <si>
    <t>1 опора (3 провода)</t>
  </si>
  <si>
    <t>ТЕР33-04-040-02</t>
  </si>
  <si>
    <t>Демонтаж: одного дополнительного провода</t>
  </si>
  <si>
    <t>Итого по разделу 1 Демонтаж</t>
  </si>
  <si>
    <t>Раздел 2. Установка КТПН</t>
  </si>
  <si>
    <t>ТЕР01-02-027-05</t>
  </si>
  <si>
    <t>1000 м2 спланированной площади</t>
  </si>
  <si>
    <t>Приказ Минстроя России № 812/пр от 21.12.2020 Прил. п.1.4</t>
  </si>
  <si>
    <t>Приказ Минстроя России № 774/пр от 11.12.2020 Прил. п.1.4</t>
  </si>
  <si>
    <t>ТЕР27-04-001-01</t>
  </si>
  <si>
    <t>100 м3 материала основания (в плотном теле)</t>
  </si>
  <si>
    <t>Приказ Минстроя России № 812/пр от 21.12.2020 Прил. п.21 (в ред. пр. № 636/пр от 02.09.2021)</t>
  </si>
  <si>
    <t>Приказ Минстроя России № 774/пр от 11.12.2020 Прил. п.21</t>
  </si>
  <si>
    <t>ТЕР27-04-001-04</t>
  </si>
  <si>
    <t>ТЕР33-04-029-03</t>
  </si>
  <si>
    <t>ТЕР33-04-029-06</t>
  </si>
  <si>
    <t>ТЕРм08-01-087-03</t>
  </si>
  <si>
    <t>1 т</t>
  </si>
  <si>
    <t>ТЕРм08-01-062-01</t>
  </si>
  <si>
    <t>ТЕР33-04-030-03</t>
  </si>
  <si>
    <t>ТЕР33-04-030-01</t>
  </si>
  <si>
    <t>ТССЦпг01-01-01-045</t>
  </si>
  <si>
    <t>1 т груза</t>
  </si>
  <si>
    <t>ТССЦпг01-01-02-045</t>
  </si>
  <si>
    <t>ТССЦпг03-02-02-060</t>
  </si>
  <si>
    <t>(Перевозка грузов автотранспортом)</t>
  </si>
  <si>
    <t>ТЕР01-02-057-02</t>
  </si>
  <si>
    <t>100 м3 грунта</t>
  </si>
  <si>
    <t>Приказ Минстроя России № 812/пр от 21.12.2020 Прил. п.1.2</t>
  </si>
  <si>
    <t>Приказ Минстроя России № 774/пр от 11.12.2020 Прил. п.1.2</t>
  </si>
  <si>
    <t>ТЕР33-03-004-01</t>
  </si>
  <si>
    <t>1 заземлитель</t>
  </si>
  <si>
    <t>ТЕР33-04-015-01</t>
  </si>
  <si>
    <t>10 м шин заземления</t>
  </si>
  <si>
    <t>ТЕР01-02-061-01</t>
  </si>
  <si>
    <t>ТЕР33-03-004-02</t>
  </si>
  <si>
    <t>Итого по разделу 2 Установка КТПН</t>
  </si>
  <si>
    <t>Раздел 3. Материалы</t>
  </si>
  <si>
    <t>ТССЦ-408-0123</t>
  </si>
  <si>
    <t>м3</t>
  </si>
  <si>
    <t>(Автомобильные дороги)</t>
  </si>
  <si>
    <t>ТССЦ-408-0055</t>
  </si>
  <si>
    <t>ТССЦ-403-8002
Применительно</t>
  </si>
  <si>
    <t>Блоки бетонные  (ГОСТ13579-78): ФБС9-4-6-Т /бетон В7,5 (М100), объем 0,195 м3, расход арматуры 0,76 кг/</t>
  </si>
  <si>
    <t>шт.</t>
  </si>
  <si>
    <t>(Линии электропередачи)</t>
  </si>
  <si>
    <t>ТССЦ-403-8008
Применительно</t>
  </si>
  <si>
    <t>Блоки бетонные  (ГОСТ13579-78): ФБС12-4-6-Т /бетон В7,5 (М100), объем 0,265 м3, расход арматуры 1,46 кг/</t>
  </si>
  <si>
    <t>ТССЦ-408-0200</t>
  </si>
  <si>
    <t>ТССЦ-204-0006</t>
  </si>
  <si>
    <t>т</t>
  </si>
  <si>
    <t>101-3721</t>
  </si>
  <si>
    <t>ТССЦ-111-0190</t>
  </si>
  <si>
    <t>(Материалы)</t>
  </si>
  <si>
    <t>ТССЦ-111-0191</t>
  </si>
  <si>
    <t>Прайс</t>
  </si>
  <si>
    <t>Цена=1201,57/1,2/7,56</t>
  </si>
  <si>
    <t>ТССЦ-111-0193</t>
  </si>
  <si>
    <t>Цена=59,69/1,2/7,56</t>
  </si>
  <si>
    <t>Цена=103,5/1,2/7,56</t>
  </si>
  <si>
    <t>Цена=105,78/1,2/7,56</t>
  </si>
  <si>
    <t>ТССЦ-110-0318</t>
  </si>
  <si>
    <t>ТССЦ-509-0044</t>
  </si>
  <si>
    <t>100 шт.</t>
  </si>
  <si>
    <t>Вязка спиральная SO115.50 (35-50 мм)</t>
  </si>
  <si>
    <t>Цена=1110,90/6/1,2/7,56</t>
  </si>
  <si>
    <t>509-5951</t>
  </si>
  <si>
    <t>Цена=109,48/1,2/7,56</t>
  </si>
  <si>
    <t>ТССЦ-502-0859</t>
  </si>
  <si>
    <t>1000 м</t>
  </si>
  <si>
    <t>Итого по разделу 3 Материалы</t>
  </si>
  <si>
    <t>Раздел 4. Оборудование</t>
  </si>
  <si>
    <t>48
О</t>
  </si>
  <si>
    <t>КТПН-400/10 с ТМГ-400 кВА</t>
  </si>
  <si>
    <t>(Оборудование)</t>
  </si>
  <si>
    <t>Цена=1715000/1,2/6,16</t>
  </si>
  <si>
    <t>Приказ от 04.08.2020 № 421/пр п.92в</t>
  </si>
  <si>
    <t>Приказ от 04.08.2020 № 421/пр п.91</t>
  </si>
  <si>
    <t>49
О</t>
  </si>
  <si>
    <t>Разъединитель РЛНД-1-10-/400 УХЛ1 с приводом ПРНЗ-10</t>
  </si>
  <si>
    <t>Цена=22350/1,2/6,16</t>
  </si>
  <si>
    <t>Итого по разделу 4 Оборудование</t>
  </si>
  <si>
    <t>Раздел 5. Пусконаладочные работы</t>
  </si>
  <si>
    <t>ТЕРп01-02-002-01</t>
  </si>
  <si>
    <t>Приказ от 04.08.2020 № 421/пр прил.10 табл.4 п.4</t>
  </si>
  <si>
    <t>Приказ Минстроя России № 812/пр от 21.12.2020 Прил. п.83</t>
  </si>
  <si>
    <t>Приказ Минстроя России № 774/пр от 11.12.2020 Прил. п.83</t>
  </si>
  <si>
    <t>ТЕРп01-02-017-07</t>
  </si>
  <si>
    <t>ТЕРп01-11-010-01</t>
  </si>
  <si>
    <t>1 измерение</t>
  </si>
  <si>
    <t>ТЕРп01-11-010-02</t>
  </si>
  <si>
    <t>ТЕРп01-11-011-01</t>
  </si>
  <si>
    <t>100 точек</t>
  </si>
  <si>
    <t>ТЕРп01-11-013-01</t>
  </si>
  <si>
    <t>1 токоприемник</t>
  </si>
  <si>
    <t>ТЕРп01-11-024-01</t>
  </si>
  <si>
    <t>1 фазировка</t>
  </si>
  <si>
    <t>ТЕРп01-11-024-02</t>
  </si>
  <si>
    <t>ТЕРп01-11-029-02</t>
  </si>
  <si>
    <t>1 испытание</t>
  </si>
  <si>
    <t>ТЕРп01-12-020-01</t>
  </si>
  <si>
    <t>ТЕРп01-12-024-01</t>
  </si>
  <si>
    <t>ТЕРп01-12-023-01</t>
  </si>
  <si>
    <t>ТЕРп01-12-029-01</t>
  </si>
  <si>
    <t>ТЕРп01-03-005-01</t>
  </si>
  <si>
    <t>Разъединитель трехполюсный напряжением: до 20 кВ</t>
  </si>
  <si>
    <t>ТЕРп01-11-027-01</t>
  </si>
  <si>
    <t>Измерение токов утечки: или пробивного напряжения разрядника (ОПН)</t>
  </si>
  <si>
    <t>Итого по разделу 5 Пусконаладочные работы</t>
  </si>
  <si>
    <t>Раздел 6. ввода и спуски</t>
  </si>
  <si>
    <t>ВЛЗ-10 кВ</t>
  </si>
  <si>
    <t>ТЕР33-04-009-06</t>
  </si>
  <si>
    <t>Подвеска проводов ВЛ 6-10 кВ в населенной местности сечением: свыше 35 мм2 с помощью механизмов</t>
  </si>
  <si>
    <t>1 км линии (3 провода) при 10 опорах</t>
  </si>
  <si>
    <t>Объем=10/1000</t>
  </si>
  <si>
    <t>ТЕРм08-02-144-05</t>
  </si>
  <si>
    <t>Присоединение к зажимам жил проводов или кабелей сечением: до 70 мм2</t>
  </si>
  <si>
    <t>Объем=(3*2) / 100</t>
  </si>
  <si>
    <t>502-0859</t>
  </si>
  <si>
    <t>Объем=10*3*1,045/1000</t>
  </si>
  <si>
    <t>Присоед. к сущ. опоре А-1 шт.</t>
  </si>
  <si>
    <t>Траверса ТМ-73</t>
  </si>
  <si>
    <t>Цена=1882,63/1,2/6,14</t>
  </si>
  <si>
    <t>Траверса ТМs60</t>
  </si>
  <si>
    <t>Цена=735,85/1,2/6,14</t>
  </si>
  <si>
    <t>Накладка ОГ-52</t>
  </si>
  <si>
    <t>Цена=257,83/1,2/6,14</t>
  </si>
  <si>
    <t>Хомут Х-51</t>
  </si>
  <si>
    <t>Цена=183,06/1,2/6,14</t>
  </si>
  <si>
    <t>Узел крепления У-52</t>
  </si>
  <si>
    <t>Цена=1092,50/1,2/6,14</t>
  </si>
  <si>
    <t>Заземляющий проводник ЗП-21 (25.0001) 1м</t>
  </si>
  <si>
    <t>Цена=86,86/1,2/6,14</t>
  </si>
  <si>
    <t>Зажим соединительный плашечный 2 болта SL37.2</t>
  </si>
  <si>
    <t>Цена=194,35/1,2/6,14</t>
  </si>
  <si>
    <t>Кожух защитный SP15 MAX 150 мм2</t>
  </si>
  <si>
    <t>Цена=90,51/1,2/6,14</t>
  </si>
  <si>
    <t>Цена=1110,90/6/1,2/6,14</t>
  </si>
  <si>
    <t>Скоба СК-7-1а</t>
  </si>
  <si>
    <t>Цена=200,10/1,2/6,14</t>
  </si>
  <si>
    <t>ТССЦ-110-0345
Применительно</t>
  </si>
  <si>
    <t>Изоляторы линейные подвесные стеклянные ПСД-70Е   (ПС-70Е)</t>
  </si>
  <si>
    <t>ТССЦ-509-5834</t>
  </si>
  <si>
    <t>Зажим натяжной: болтовый НБ-2-6А</t>
  </si>
  <si>
    <t>ТССЦ-509-1719</t>
  </si>
  <si>
    <t>Серьга СРС-7-16</t>
  </si>
  <si>
    <t>509-1771</t>
  </si>
  <si>
    <t>Ушко: однолапчатое У1-7-16</t>
  </si>
  <si>
    <t>ТССЦ-110-0316</t>
  </si>
  <si>
    <t>Звено промежуточное: трехлапчатое ПРТ-7-1</t>
  </si>
  <si>
    <t>Ввод ВЛ-10 кВ в ТП</t>
  </si>
  <si>
    <t>Объем=(6+3)*1/100</t>
  </si>
  <si>
    <t>Объем=3*1</t>
  </si>
  <si>
    <t>Объем=(3*1) / 100</t>
  </si>
  <si>
    <t>ВЛИ-0,4  кВ</t>
  </si>
  <si>
    <t>ТЕР33-04-008-03</t>
  </si>
  <si>
    <t>Подвеска изолированных проводов ВЛ 0,38 кВ с помощью механизмов</t>
  </si>
  <si>
    <t>1 км изолированного провода с несколькими жилами при 30 опорах</t>
  </si>
  <si>
    <t>Объем=3*20/1000</t>
  </si>
  <si>
    <t>ТЕРм08-02-144-06</t>
  </si>
  <si>
    <t>Присоединение к зажимам жил проводов или кабелей сечением: до 150 мм2</t>
  </si>
  <si>
    <t>Объем=(4*2*2) / 100</t>
  </si>
  <si>
    <t>ТЕРм08-02-144-03</t>
  </si>
  <si>
    <t>Присоединение к зажимам жил проводов или кабелей сечением: до 16 мм2</t>
  </si>
  <si>
    <t>Объем=(4*2) / 100</t>
  </si>
  <si>
    <t>502-0850</t>
  </si>
  <si>
    <t>Провода самонесущие изолированные для воздушных линий электропередачи с алюминиевыми жилами марки: СИП-2 3х95+1х70-0,6/1,0</t>
  </si>
  <si>
    <t>Объем=2*20*1,045/1000</t>
  </si>
  <si>
    <t>502-0878</t>
  </si>
  <si>
    <t>Провода самонесущие изолированные для воздушных линий электропередачи с алюминиевыми жилами марки: СИП-4 4х16-0,6/1,0</t>
  </si>
  <si>
    <t>Объем=20*1,045/1000</t>
  </si>
  <si>
    <t>Присоед к сущ. опоре А11-3 шт</t>
  </si>
  <si>
    <t>Лента бандажная стальная COT37 19 мм x 0,75 мм x 25 м</t>
  </si>
  <si>
    <t>м</t>
  </si>
  <si>
    <t>Объем=((4+7)) * 3</t>
  </si>
  <si>
    <t>Цена=3096,72/25/1,2/6,14</t>
  </si>
  <si>
    <t>ТССЦ-111-3170</t>
  </si>
  <si>
    <t>Скрепа размером 20 мм NC20 (СИП)</t>
  </si>
  <si>
    <t>Объем=((2+7)) / 100 * 3</t>
  </si>
  <si>
    <t>Крюк бандажный SOT29.10R d16 мм</t>
  </si>
  <si>
    <t>Объем=3 * 3</t>
  </si>
  <si>
    <t>Цена=450,80/1,2/6,14</t>
  </si>
  <si>
    <t>ТССЦ-111-0149</t>
  </si>
  <si>
    <t>Зажим анкерный (СИП): SO 250.01</t>
  </si>
  <si>
    <t>Объем=2 / 100 * 3</t>
  </si>
  <si>
    <t>ТССЦ-111-0132</t>
  </si>
  <si>
    <t>Зажим поддерживающий марки SO 69.95</t>
  </si>
  <si>
    <t>Объем=1 / 100 * 3</t>
  </si>
  <si>
    <t>Бандажный ремешок PER15 L=300мм</t>
  </si>
  <si>
    <t>Объем=4 * 3</t>
  </si>
  <si>
    <t>Цена=9,66/1,2/6,14</t>
  </si>
  <si>
    <t>Заземляющий проводник ЗП-6 1м</t>
  </si>
  <si>
    <t>Объем=7 * 3</t>
  </si>
  <si>
    <t>Заземляющий проводник SH705 d6 мм, L=550 мм</t>
  </si>
  <si>
    <t>Объем=1 * 3</t>
  </si>
  <si>
    <t>ТССЦ-509-1510</t>
  </si>
  <si>
    <t>Наконечники кабельные алюминиевые: ТА 95-12-13</t>
  </si>
  <si>
    <t>Объем=3 / 100 * 2</t>
  </si>
  <si>
    <t>ТССЦ-509-1505</t>
  </si>
  <si>
    <t>Наконечники кабельные алюминиевые: ТА 16-8-4,5</t>
  </si>
  <si>
    <t>Зажим прокалывающий SLIP22.1</t>
  </si>
  <si>
    <t>Цена=396,75/1,2/6,14</t>
  </si>
  <si>
    <t>Зажим прокалывающий SLIP22.127</t>
  </si>
  <si>
    <t>Выход из ТП 3 шт.</t>
  </si>
  <si>
    <t>SO253 Кронштейн для анкерного зажима</t>
  </si>
  <si>
    <t>Цена=399/1,2/6,14</t>
  </si>
  <si>
    <t>Объем=2 * 3</t>
  </si>
  <si>
    <t>509-1510</t>
  </si>
  <si>
    <t>Объем=(4/1000) * 2</t>
  </si>
  <si>
    <t>Объем=4 / 100</t>
  </si>
  <si>
    <t>Объем=(1/1000) * 3</t>
  </si>
  <si>
    <t>Итого по разделу 6 ввода и спуски</t>
  </si>
  <si>
    <t>Раздел 7. Вырубка</t>
  </si>
  <si>
    <t>ТЕР01-02-099-02</t>
  </si>
  <si>
    <t>Валка деревьев мягких пород с корня, диаметр стволов: до 20 см</t>
  </si>
  <si>
    <t>100 деревьев</t>
  </si>
  <si>
    <t>Объем=1/100</t>
  </si>
  <si>
    <t>ТЕР01-02-101-03</t>
  </si>
  <si>
    <t>Разделка древесины мягких пород, полученной от валки леса, диаметр стволов: до 20 см</t>
  </si>
  <si>
    <t>ТЕР01-02-100-01</t>
  </si>
  <si>
    <t>Трелевка древесины на расстояние до 300 м тракторами мощностью: 59 кВт (80 л.с.), диаметр стволов до 20 см</t>
  </si>
  <si>
    <t>100 хлыстов</t>
  </si>
  <si>
    <t>ТЕР01-02-105-01</t>
  </si>
  <si>
    <t>Корчевка пней в грунтах естественного залегания корчевателями-собирателями на тракторе мощностью 79 кВт (108 л.с.) с перемещением пней до 5 м, диаметр пней: до 24 см</t>
  </si>
  <si>
    <t>100 пней</t>
  </si>
  <si>
    <t>ТЕР01-02-105-04</t>
  </si>
  <si>
    <t>При перемещении пней на каждые последующие 10 м добавлять: к расценке 01-02-105-01</t>
  </si>
  <si>
    <t>ТЕР01-02-108-01</t>
  </si>
  <si>
    <t>Обивка земли с выкорчеванных пней корчевателями-собирателями на тракторе мощностью 79 кВт (108 л.с.), диаметр пней: до 24 см</t>
  </si>
  <si>
    <t>ТЕР01-02-107-01</t>
  </si>
  <si>
    <t>Засыпка ям подкоренных бульдозерами мощностью: 79 кВт (108 л.с.)</t>
  </si>
  <si>
    <t>100 ям</t>
  </si>
  <si>
    <t>ТССЦпг01-01-01-007</t>
  </si>
  <si>
    <t>Погрузочные работы при автомобильных перевозках: леса круглого</t>
  </si>
  <si>
    <t>Объем=1*123,46/1000</t>
  </si>
  <si>
    <t>ТССЦпг01-01-02-007</t>
  </si>
  <si>
    <t>Разгрузочные работы при автомобильных перевозках: леса круглого</t>
  </si>
  <si>
    <t>ТССЦпг03-02-01-030</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</si>
  <si>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30 км I класс груза</t>
  </si>
  <si>
    <t>Итого по разделу 7 Вырубка</t>
  </si>
  <si>
    <t xml:space="preserve">     Проектно-изыскательские работы 6% </t>
  </si>
  <si>
    <t xml:space="preserve">     Проектно-изыскательские работы БЦ: (30621,67+8622,34+244987,04+4070,79+1255,81)*6% от 1 ТЦ: (298330+98009+1509120+82794+12683)*6% от 1</t>
  </si>
  <si>
    <t>Составил:</t>
  </si>
  <si>
    <t>[должность, подпись (инициалы, фамилия)]</t>
  </si>
  <si>
    <t>Проверил:</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</si>
  <si>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</si>
  <si>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</si>
  <si>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</si>
  <si>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</si>
  <si>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</si>
  <si>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</si>
  <si>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</si>
  <si>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</si>
  <si>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</si>
  <si>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</si>
  <si>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</si>
  <si>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</si>
  <si>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</si>
  <si>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</si>
  <si>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</si>
  <si>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</si>
  <si>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</si>
  <si>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</si>
  <si>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</si>
  <si>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</si>
  <si>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</si>
  <si>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</si>
  <si>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</si>
  <si>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</si>
  <si>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</si>
  <si>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</si>
  <si>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</si>
  <si>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</si>
  <si>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</si>
  <si>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</si>
  <si>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</si>
  <si>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</si>
  <si>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</si>
  <si>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</si>
  <si>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2,74723346 млн. руб.</t>
  </si>
  <si>
    <t>Выполнено</t>
  </si>
  <si>
    <t>IV</t>
  </si>
  <si>
    <t>ООО "Энергостройсервис"</t>
  </si>
  <si>
    <t>ООО "220 Вольт"</t>
  </si>
  <si>
    <t>ВЛ</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</si>
</sst>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0\ _₽_-;\-* #,##0.000\ _₽_-;_-* &quot;-&quot;??\ _₽_-;_-@_-"/>
    <numFmt numFmtId="171" formatCode="0.00000"/>
    <numFmt numFmtId="172" formatCode="0.0"/>
    <numFmt numFmtId="173" formatCode="0.0000"/>
    <numFmt numFmtId="174" formatCode="0.000000"/>
    <numFmt numFmtId="175" formatCode="0.0000000"/>
    <numFmt numFmtId="176"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b/>
      <sz val="9"/>
      <color rgb="FF000000"/>
      <name val="Arial"/>
      <family val="2"/>
      <charset val="204"/>
    </font>
    <font>
      <i/>
      <sz val="8"/>
      <color rgb="FF000000"/>
      <name val="Arial"/>
      <family val="2"/>
      <charset val="204"/>
    </font>
    <font>
      <b/>
      <sz val="14"/>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168" fontId="43" fillId="0" borderId="1" xfId="2" applyNumberFormat="1" applyFont="1" applyFill="1" applyBorder="1" applyAlignment="1">
      <alignment horizontal="center" vertical="top" wrapText="1"/>
    </xf>
    <xf numFmtId="0" fontId="36" fillId="0" borderId="1" xfId="0" applyFont="1" applyBorder="1" applyAlignment="1">
      <alignment horizontal="justify" vertical="center"/>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69"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0"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2" fontId="11" fillId="0" borderId="1" xfId="2" applyNumberFormat="1" applyFont="1" applyFill="1" applyBorder="1" applyAlignment="1">
      <alignment horizontal="center" vertical="center" wrapText="1"/>
    </xf>
    <xf numFmtId="170" fontId="11" fillId="0" borderId="1" xfId="68" applyNumberFormat="1" applyFont="1" applyFill="1" applyBorder="1" applyAlignment="1">
      <alignment horizontal="center" vertical="center" wrapText="1"/>
    </xf>
    <xf numFmtId="170"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7" fillId="0" borderId="35" xfId="1" applyFont="1" applyBorder="1" applyAlignment="1">
      <alignment vertical="center" wrapText="1"/>
    </xf>
    <xf numFmtId="0" fontId="64" fillId="0" borderId="0" xfId="69" applyAlignment="1">
      <alignment horizontal="center" vertical="center"/>
    </xf>
    <xf numFmtId="0" fontId="66" fillId="0" borderId="0" xfId="0" applyNumberFormat="1" applyFont="1" applyFill="1" applyBorder="1" applyAlignment="1" applyProtection="1"/>
    <xf numFmtId="0" fontId="66" fillId="0" borderId="0" xfId="0" applyNumberFormat="1" applyFont="1" applyFill="1" applyBorder="1" applyAlignment="1" applyProtection="1">
      <alignment wrapText="1"/>
    </xf>
    <xf numFmtId="0" fontId="68" fillId="0" borderId="0" xfId="0" applyNumberFormat="1" applyFont="1" applyFill="1" applyBorder="1" applyAlignment="1" applyProtection="1">
      <alignment wrapText="1"/>
    </xf>
    <xf numFmtId="0" fontId="67" fillId="0" borderId="0" xfId="0" applyNumberFormat="1" applyFont="1" applyFill="1" applyBorder="1" applyAlignment="1" applyProtection="1">
      <alignment wrapText="1"/>
    </xf>
    <xf numFmtId="0" fontId="43" fillId="0" borderId="35" xfId="62" applyFont="1" applyBorder="1" applyAlignment="1">
      <alignment horizontal="center" vertical="center" wrapText="1"/>
    </xf>
    <xf numFmtId="0" fontId="66" fillId="0" borderId="0" xfId="0" applyNumberFormat="1" applyFont="1" applyFill="1" applyBorder="1" applyAlignment="1" applyProtection="1">
      <alignment horizontal="right"/>
    </xf>
    <xf numFmtId="0" fontId="67" fillId="0" borderId="0" xfId="0" applyNumberFormat="1" applyFont="1" applyFill="1" applyBorder="1" applyAlignment="1" applyProtection="1">
      <alignment vertical="top"/>
    </xf>
    <xf numFmtId="0" fontId="66" fillId="0" borderId="20" xfId="0" applyNumberFormat="1" applyFont="1" applyFill="1" applyBorder="1" applyAlignment="1" applyProtection="1"/>
    <xf numFmtId="0"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top"/>
    </xf>
    <xf numFmtId="0" fontId="67"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horizontal="left"/>
    </xf>
    <xf numFmtId="0" fontId="66" fillId="0" borderId="20" xfId="0" applyNumberFormat="1" applyFont="1" applyFill="1" applyBorder="1" applyAlignment="1" applyProtection="1">
      <alignment vertical="top"/>
    </xf>
    <xf numFmtId="0" fontId="69" fillId="0" borderId="0" xfId="0" applyNumberFormat="1" applyFont="1" applyFill="1" applyBorder="1" applyAlignment="1" applyProtection="1">
      <alignment horizontal="center" vertical="top"/>
    </xf>
    <xf numFmtId="0" fontId="70" fillId="0" borderId="0" xfId="0" applyNumberFormat="1" applyFont="1" applyFill="1" applyBorder="1" applyAlignment="1" applyProtection="1">
      <alignment horizontal="center"/>
    </xf>
    <xf numFmtId="0" fontId="66" fillId="0" borderId="20" xfId="0" applyNumberFormat="1" applyFont="1" applyFill="1" applyBorder="1" applyAlignment="1" applyProtection="1">
      <alignment horizontal="center"/>
    </xf>
    <xf numFmtId="0" fontId="69" fillId="0" borderId="0" xfId="0" applyNumberFormat="1" applyFont="1" applyFill="1" applyBorder="1" applyAlignment="1" applyProtection="1"/>
    <xf numFmtId="3" fontId="66" fillId="0" borderId="0" xfId="0" applyNumberFormat="1" applyFont="1" applyFill="1" applyBorder="1" applyAlignment="1" applyProtection="1">
      <alignment horizontal="right" vertical="top"/>
    </xf>
    <xf numFmtId="0" fontId="69"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left"/>
    </xf>
    <xf numFmtId="0" fontId="66" fillId="0" borderId="0" xfId="0" applyNumberFormat="1" applyFont="1" applyFill="1" applyBorder="1" applyAlignment="1" applyProtection="1">
      <alignment horizontal="center"/>
    </xf>
    <xf numFmtId="2" fontId="66" fillId="0" borderId="20" xfId="0" applyNumberFormat="1" applyFont="1" applyFill="1" applyBorder="1" applyAlignment="1" applyProtection="1"/>
    <xf numFmtId="49"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wrapText="1"/>
    </xf>
    <xf numFmtId="2" fontId="66" fillId="0" borderId="0" xfId="0" applyNumberFormat="1" applyFont="1" applyFill="1" applyBorder="1" applyAlignment="1" applyProtection="1"/>
    <xf numFmtId="49" fontId="66" fillId="0" borderId="0" xfId="0" applyNumberFormat="1" applyFont="1" applyFill="1" applyBorder="1" applyAlignment="1" applyProtection="1">
      <alignment horizontal="right"/>
    </xf>
    <xf numFmtId="49" fontId="66" fillId="0" borderId="40" xfId="0" applyNumberFormat="1" applyFont="1" applyFill="1" applyBorder="1" applyAlignment="1" applyProtection="1">
      <alignment horizontal="right"/>
    </xf>
    <xf numFmtId="2" fontId="66" fillId="0" borderId="4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1" fontId="67" fillId="0" borderId="38" xfId="0" applyNumberFormat="1" applyFont="1" applyFill="1" applyBorder="1" applyAlignment="1" applyProtection="1">
      <alignment horizontal="center" vertical="top" wrapText="1"/>
    </xf>
    <xf numFmtId="0" fontId="67" fillId="0" borderId="36"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center" vertical="top" wrapText="1"/>
    </xf>
    <xf numFmtId="1" fontId="67" fillId="0" borderId="36" xfId="0" applyNumberFormat="1" applyFont="1" applyFill="1" applyBorder="1" applyAlignment="1" applyProtection="1">
      <alignment horizontal="center" vertical="top" wrapText="1"/>
    </xf>
    <xf numFmtId="4" fontId="67" fillId="0" borderId="36" xfId="0" applyNumberFormat="1" applyFont="1" applyFill="1" applyBorder="1" applyAlignment="1" applyProtection="1">
      <alignment horizontal="right" vertical="top" wrapText="1"/>
    </xf>
    <xf numFmtId="3" fontId="67" fillId="0" borderId="37"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vertical="center" wrapText="1"/>
    </xf>
    <xf numFmtId="0" fontId="66" fillId="0" borderId="0"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center" wrapText="1"/>
    </xf>
    <xf numFmtId="1" fontId="66" fillId="0" borderId="0" xfId="0" applyNumberFormat="1" applyFont="1" applyFill="1" applyBorder="1" applyAlignment="1" applyProtection="1">
      <alignment horizontal="right" vertical="top" wrapText="1"/>
    </xf>
    <xf numFmtId="0"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horizontal="right" vertical="top" wrapText="1"/>
    </xf>
    <xf numFmtId="167" fontId="66" fillId="0" borderId="0" xfId="0" applyNumberFormat="1" applyFont="1" applyFill="1" applyBorder="1" applyAlignment="1" applyProtection="1">
      <alignment horizontal="center" vertical="top" wrapText="1"/>
    </xf>
    <xf numFmtId="2" fontId="66" fillId="0" borderId="0" xfId="0" applyNumberFormat="1" applyFont="1" applyFill="1" applyBorder="1" applyAlignment="1" applyProtection="1">
      <alignment horizontal="center" vertical="top" wrapText="1"/>
    </xf>
    <xf numFmtId="3" fontId="66" fillId="0" borderId="42" xfId="0" applyNumberFormat="1" applyFont="1" applyFill="1" applyBorder="1" applyAlignment="1" applyProtection="1">
      <alignment horizontal="right" vertical="top" wrapText="1"/>
    </xf>
    <xf numFmtId="171" fontId="66" fillId="0" borderId="0" xfId="0" applyNumberFormat="1" applyFont="1" applyFill="1" applyBorder="1" applyAlignment="1" applyProtection="1">
      <alignment horizontal="center" vertical="top" wrapText="1"/>
    </xf>
    <xf numFmtId="0" fontId="66" fillId="0" borderId="36" xfId="0" applyNumberFormat="1" applyFont="1" applyFill="1" applyBorder="1" applyAlignment="1" applyProtection="1">
      <alignment horizontal="center" vertical="top" wrapText="1"/>
    </xf>
    <xf numFmtId="4" fontId="66" fillId="0" borderId="36" xfId="0" applyNumberFormat="1" applyFont="1" applyFill="1" applyBorder="1" applyAlignment="1" applyProtection="1">
      <alignment horizontal="right" vertical="top" wrapText="1"/>
    </xf>
    <xf numFmtId="3" fontId="66" fillId="0" borderId="37" xfId="0" applyNumberFormat="1" applyFont="1" applyFill="1" applyBorder="1" applyAlignment="1" applyProtection="1">
      <alignment horizontal="right" vertical="top" wrapText="1"/>
    </xf>
    <xf numFmtId="1" fontId="66" fillId="0" borderId="0" xfId="0" applyNumberFormat="1" applyFont="1" applyFill="1" applyBorder="1" applyAlignment="1" applyProtection="1">
      <alignment horizontal="center" vertical="top" wrapText="1"/>
    </xf>
    <xf numFmtId="0" fontId="67" fillId="0" borderId="5"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left" vertical="top" wrapText="1"/>
    </xf>
    <xf numFmtId="172" fontId="66" fillId="0" borderId="0" xfId="0" applyNumberFormat="1" applyFont="1" applyFill="1" applyBorder="1" applyAlignment="1" applyProtection="1">
      <alignment horizontal="center" vertical="top" wrapText="1"/>
    </xf>
    <xf numFmtId="173" fontId="66" fillId="0" borderId="0"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right" vertical="top" wrapText="1"/>
    </xf>
    <xf numFmtId="0" fontId="66" fillId="0" borderId="38" xfId="0" applyNumberFormat="1" applyFont="1" applyFill="1" applyBorder="1" applyAlignment="1" applyProtection="1"/>
    <xf numFmtId="0" fontId="67" fillId="0" borderId="36" xfId="0" applyNumberFormat="1" applyFont="1" applyFill="1" applyBorder="1" applyAlignment="1" applyProtection="1">
      <alignment horizontal="right" vertical="top" wrapText="1"/>
    </xf>
    <xf numFmtId="4" fontId="67" fillId="0" borderId="36" xfId="0" applyNumberFormat="1" applyFont="1" applyFill="1" applyBorder="1" applyAlignment="1" applyProtection="1">
      <alignment horizontal="right" vertical="top"/>
    </xf>
    <xf numFmtId="2" fontId="67" fillId="0" borderId="36" xfId="0" applyNumberFormat="1" applyFont="1" applyFill="1" applyBorder="1" applyAlignment="1" applyProtection="1">
      <alignment horizontal="center" vertical="top"/>
    </xf>
    <xf numFmtId="3" fontId="67" fillId="0" borderId="37" xfId="0" applyNumberFormat="1" applyFont="1" applyFill="1" applyBorder="1" applyAlignment="1" applyProtection="1">
      <alignment horizontal="right" vertical="top"/>
    </xf>
    <xf numFmtId="174" fontId="67" fillId="0" borderId="36" xfId="0" applyNumberFormat="1" applyFont="1" applyFill="1" applyBorder="1" applyAlignment="1" applyProtection="1">
      <alignment horizontal="center" vertical="top" wrapText="1"/>
    </xf>
    <xf numFmtId="0" fontId="66" fillId="0" borderId="5"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horizontal="left" vertical="top" wrapText="1"/>
    </xf>
    <xf numFmtId="175" fontId="66" fillId="0" borderId="0" xfId="0" applyNumberFormat="1" applyFont="1" applyFill="1" applyBorder="1" applyAlignment="1" applyProtection="1">
      <alignment horizontal="center" vertical="top" wrapText="1"/>
    </xf>
    <xf numFmtId="2" fontId="67" fillId="0" borderId="36" xfId="0" applyNumberFormat="1" applyFont="1" applyFill="1" applyBorder="1" applyAlignment="1" applyProtection="1">
      <alignment horizontal="center" vertical="top" wrapText="1"/>
    </xf>
    <xf numFmtId="174" fontId="66" fillId="0" borderId="0" xfId="0" applyNumberFormat="1" applyFont="1" applyFill="1" applyBorder="1" applyAlignment="1" applyProtection="1">
      <alignment horizontal="center" vertical="top" wrapText="1"/>
    </xf>
    <xf numFmtId="173" fontId="67" fillId="0" borderId="36" xfId="0" applyNumberFormat="1" applyFont="1" applyFill="1" applyBorder="1" applyAlignment="1" applyProtection="1">
      <alignment horizontal="center" vertical="top" wrapText="1"/>
    </xf>
    <xf numFmtId="172" fontId="67" fillId="0" borderId="36"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vertical="top" wrapText="1"/>
    </xf>
    <xf numFmtId="4" fontId="67" fillId="0" borderId="0" xfId="0" applyNumberFormat="1" applyFont="1" applyFill="1" applyBorder="1" applyAlignment="1" applyProtection="1">
      <alignment horizontal="right" vertical="top" wrapText="1"/>
    </xf>
    <xf numFmtId="2" fontId="67" fillId="0" borderId="0" xfId="0" applyNumberFormat="1" applyFont="1" applyFill="1" applyBorder="1" applyAlignment="1" applyProtection="1">
      <alignment horizontal="center" vertical="top" wrapText="1"/>
    </xf>
    <xf numFmtId="3" fontId="67" fillId="0" borderId="42" xfId="0" applyNumberFormat="1" applyFont="1" applyFill="1" applyBorder="1" applyAlignment="1" applyProtection="1">
      <alignment horizontal="right" vertical="top" wrapText="1"/>
    </xf>
    <xf numFmtId="167" fontId="67" fillId="0" borderId="36" xfId="0" applyNumberFormat="1" applyFont="1" applyFill="1" applyBorder="1" applyAlignment="1" applyProtection="1">
      <alignment horizontal="center" vertical="top" wrapText="1"/>
    </xf>
    <xf numFmtId="171" fontId="67" fillId="0" borderId="36" xfId="0" applyNumberFormat="1" applyFont="1" applyFill="1" applyBorder="1" applyAlignment="1" applyProtection="1">
      <alignment horizontal="center" vertical="top" wrapText="1"/>
    </xf>
    <xf numFmtId="0" fontId="67" fillId="0" borderId="38"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vertical="top"/>
    </xf>
    <xf numFmtId="2" fontId="66" fillId="0" borderId="0" xfId="0" applyNumberFormat="1" applyFont="1" applyFill="1" applyBorder="1" applyAlignment="1" applyProtection="1">
      <alignment vertical="top"/>
    </xf>
    <xf numFmtId="3" fontId="66" fillId="0" borderId="0" xfId="0" applyNumberFormat="1" applyFont="1" applyFill="1" applyBorder="1" applyAlignment="1" applyProtection="1">
      <alignment vertical="top"/>
    </xf>
    <xf numFmtId="0" fontId="67" fillId="0" borderId="36" xfId="0" applyNumberFormat="1" applyFont="1" applyFill="1" applyBorder="1" applyAlignment="1" applyProtection="1">
      <alignment horizontal="center" vertical="top"/>
    </xf>
    <xf numFmtId="0" fontId="66" fillId="0" borderId="5" xfId="0" applyNumberFormat="1" applyFont="1" applyFill="1" applyBorder="1" applyAlignment="1" applyProtection="1"/>
    <xf numFmtId="4" fontId="66"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center" vertical="top"/>
    </xf>
    <xf numFmtId="3" fontId="66" fillId="0" borderId="42" xfId="0" applyNumberFormat="1" applyFont="1" applyFill="1" applyBorder="1" applyAlignment="1" applyProtection="1">
      <alignment horizontal="right" vertical="top"/>
    </xf>
    <xf numFmtId="4" fontId="66" fillId="0" borderId="42" xfId="0" applyNumberFormat="1" applyFont="1" applyFill="1" applyBorder="1" applyAlignment="1" applyProtection="1">
      <alignment horizontal="right" vertical="top"/>
    </xf>
    <xf numFmtId="4" fontId="67" fillId="0" borderId="0"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center" vertical="top"/>
    </xf>
    <xf numFmtId="4" fontId="67" fillId="0" borderId="42"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center" vertical="top"/>
    </xf>
    <xf numFmtId="3" fontId="67" fillId="0" borderId="0" xfId="0" applyNumberFormat="1" applyFont="1" applyFill="1" applyBorder="1" applyAlignment="1" applyProtection="1">
      <alignment horizontal="right" vertical="top"/>
    </xf>
    <xf numFmtId="0" fontId="66" fillId="0" borderId="36" xfId="0" applyNumberFormat="1" applyFont="1" applyFill="1" applyBorder="1" applyAlignment="1" applyProtection="1"/>
    <xf numFmtId="0" fontId="66" fillId="0" borderId="0" xfId="0" applyNumberFormat="1" applyFont="1" applyFill="1" applyBorder="1" applyAlignment="1" applyProtection="1">
      <alignment horizontal="right" vertical="top"/>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1"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2" fillId="0" borderId="0" xfId="50" applyFont="1" applyAlignment="1" applyProtection="1">
      <alignment horizontal="center"/>
    </xf>
    <xf numFmtId="0" fontId="73" fillId="0" borderId="35" xfId="50" applyFont="1" applyBorder="1" applyAlignment="1" applyProtection="1">
      <alignment horizontal="center" vertical="center" wrapText="1"/>
    </xf>
    <xf numFmtId="0" fontId="73"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4" fillId="0" borderId="35" xfId="50" applyFont="1" applyBorder="1" applyAlignment="1" applyProtection="1">
      <alignment vertical="center" wrapText="1"/>
    </xf>
    <xf numFmtId="169" fontId="74" fillId="0" borderId="35" xfId="50" applyNumberFormat="1" applyFont="1" applyFill="1" applyBorder="1" applyAlignment="1" applyProtection="1">
      <alignment horizontal="center" vertical="center"/>
    </xf>
    <xf numFmtId="0" fontId="0" fillId="0" borderId="0" xfId="0" applyProtection="1"/>
    <xf numFmtId="3" fontId="74" fillId="0" borderId="35" xfId="50" applyNumberFormat="1" applyFont="1" applyFill="1" applyBorder="1" applyAlignment="1" applyProtection="1">
      <alignment horizontal="center" vertical="center"/>
    </xf>
    <xf numFmtId="9" fontId="74" fillId="0" borderId="35" xfId="50" applyNumberFormat="1" applyFont="1" applyFill="1" applyBorder="1" applyAlignment="1" applyProtection="1">
      <alignment horizontal="center" vertical="center"/>
    </xf>
    <xf numFmtId="176" fontId="74" fillId="0" borderId="35" xfId="50" applyNumberFormat="1" applyFont="1" applyFill="1" applyBorder="1" applyAlignment="1" applyProtection="1">
      <alignment horizontal="center" vertical="center"/>
    </xf>
    <xf numFmtId="9" fontId="0" fillId="0" borderId="0" xfId="67" applyFont="1" applyProtection="1"/>
    <xf numFmtId="0" fontId="74" fillId="0" borderId="0" xfId="50" applyFont="1" applyBorder="1" applyAlignment="1" applyProtection="1">
      <alignment vertical="center" wrapText="1"/>
    </xf>
    <xf numFmtId="176" fontId="74" fillId="0" borderId="0" xfId="50" applyNumberFormat="1" applyFont="1" applyFill="1" applyBorder="1" applyAlignment="1" applyProtection="1">
      <alignment horizontal="center" vertical="center"/>
    </xf>
    <xf numFmtId="0" fontId="74" fillId="0" borderId="0" xfId="50" applyFont="1" applyBorder="1" applyProtection="1"/>
    <xf numFmtId="0" fontId="1" fillId="0" borderId="0" xfId="50" applyBorder="1" applyProtection="1"/>
    <xf numFmtId="0" fontId="73" fillId="26" borderId="35" xfId="50" applyFont="1" applyFill="1" applyBorder="1" applyAlignment="1" applyProtection="1">
      <alignment horizontal="left" vertical="center" wrapText="1"/>
    </xf>
    <xf numFmtId="0" fontId="73" fillId="26" borderId="35" xfId="50" applyFont="1" applyFill="1" applyBorder="1" applyAlignment="1" applyProtection="1">
      <alignment horizontal="center" vertical="center"/>
    </xf>
    <xf numFmtId="167" fontId="74" fillId="0" borderId="35" xfId="50" applyNumberFormat="1" applyFont="1" applyFill="1" applyBorder="1" applyAlignment="1" applyProtection="1">
      <alignment horizontal="center" vertical="center"/>
    </xf>
    <xf numFmtId="0" fontId="74" fillId="0" borderId="0" xfId="50" applyFont="1" applyBorder="1" applyAlignment="1" applyProtection="1">
      <alignment vertical="center"/>
    </xf>
    <xf numFmtId="0" fontId="74" fillId="0" borderId="0" xfId="50" applyFont="1" applyBorder="1" applyAlignment="1" applyProtection="1"/>
    <xf numFmtId="0" fontId="59" fillId="0" borderId="0" xfId="50" applyFont="1" applyBorder="1" applyProtection="1"/>
    <xf numFmtId="0" fontId="73" fillId="26" borderId="43"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7" borderId="35" xfId="50" applyFont="1" applyFill="1" applyBorder="1" applyAlignment="1" applyProtection="1">
      <alignment horizontal="left" vertical="center"/>
    </xf>
    <xf numFmtId="0" fontId="74" fillId="27" borderId="35" xfId="50" applyFont="1" applyFill="1" applyBorder="1" applyAlignment="1" applyProtection="1">
      <alignment horizontal="center" vertical="center"/>
    </xf>
    <xf numFmtId="169" fontId="73" fillId="0" borderId="35" xfId="50" applyNumberFormat="1" applyFont="1" applyFill="1" applyBorder="1" applyAlignment="1" applyProtection="1">
      <alignment horizontal="center" vertical="center"/>
    </xf>
    <xf numFmtId="169" fontId="73" fillId="27" borderId="35"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7" borderId="0" xfId="50" applyFont="1" applyFill="1" applyProtection="1"/>
    <xf numFmtId="0" fontId="73" fillId="0" borderId="35" xfId="50" applyFont="1" applyBorder="1" applyAlignment="1" applyProtection="1">
      <alignment vertical="center" wrapText="1"/>
    </xf>
    <xf numFmtId="0" fontId="2" fillId="0" borderId="0" xfId="50" applyFont="1" applyProtection="1"/>
    <xf numFmtId="0" fontId="73" fillId="0" borderId="39" xfId="50" applyFont="1" applyBorder="1" applyAlignment="1" applyProtection="1">
      <alignment vertical="center" wrapText="1"/>
    </xf>
    <xf numFmtId="169" fontId="73" fillId="0" borderId="41" xfId="50" applyNumberFormat="1" applyFont="1" applyFill="1" applyBorder="1" applyAlignment="1" applyProtection="1">
      <alignment horizontal="center" vertical="center"/>
    </xf>
    <xf numFmtId="0" fontId="74" fillId="0" borderId="0" xfId="50" applyFont="1" applyAlignment="1" applyProtection="1">
      <alignment vertical="center" wrapText="1"/>
    </xf>
    <xf numFmtId="0" fontId="74" fillId="0" borderId="0" xfId="50" applyFont="1" applyAlignment="1" applyProtection="1">
      <alignment vertical="center"/>
    </xf>
    <xf numFmtId="0" fontId="74" fillId="0" borderId="0" xfId="50" applyFont="1" applyProtection="1"/>
    <xf numFmtId="0" fontId="74" fillId="0" borderId="0" xfId="50" applyFont="1" applyAlignment="1" applyProtection="1"/>
    <xf numFmtId="0" fontId="38" fillId="0" borderId="0" xfId="50" applyFont="1" applyProtection="1"/>
    <xf numFmtId="0" fontId="74" fillId="0" borderId="35" xfId="50" applyFont="1" applyFill="1" applyBorder="1" applyAlignment="1" applyProtection="1">
      <alignment horizontal="center" vertical="center"/>
    </xf>
    <xf numFmtId="0" fontId="1" fillId="0" borderId="0" xfId="50" applyAlignment="1" applyProtection="1">
      <alignment vertical="center"/>
    </xf>
    <xf numFmtId="169" fontId="74" fillId="27" borderId="35" xfId="50" applyNumberFormat="1" applyFont="1" applyFill="1" applyBorder="1" applyAlignment="1" applyProtection="1">
      <alignment horizontal="center" vertical="center"/>
    </xf>
    <xf numFmtId="169" fontId="59" fillId="0" borderId="35" xfId="50" applyNumberFormat="1" applyFont="1" applyBorder="1" applyAlignment="1" applyProtection="1">
      <alignment vertical="center"/>
    </xf>
    <xf numFmtId="169" fontId="1" fillId="0" borderId="35" xfId="50" applyNumberFormat="1" applyFont="1" applyBorder="1" applyAlignment="1" applyProtection="1">
      <alignment vertical="center"/>
    </xf>
    <xf numFmtId="0" fontId="73" fillId="0" borderId="0" xfId="50" applyFont="1" applyBorder="1" applyAlignment="1" applyProtection="1">
      <alignment vertical="center" wrapText="1"/>
    </xf>
    <xf numFmtId="3" fontId="73"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3" fillId="26" borderId="35" xfId="50" applyFont="1" applyFill="1" applyBorder="1" applyAlignment="1" applyProtection="1">
      <alignment vertical="center" wrapText="1"/>
    </xf>
    <xf numFmtId="3" fontId="73" fillId="26" borderId="35" xfId="50" applyNumberFormat="1" applyFont="1" applyFill="1" applyBorder="1" applyAlignment="1" applyProtection="1">
      <alignment horizontal="center" vertical="center" wrapText="1"/>
    </xf>
    <xf numFmtId="0" fontId="73"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3"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6"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 fillId="0" borderId="0" xfId="1" applyFont="1" applyAlignment="1" applyProtection="1">
      <alignment horizontal="center" vertical="center"/>
    </xf>
    <xf numFmtId="0" fontId="8" fillId="0" borderId="0" xfId="1" applyFont="1" applyAlignment="1" applyProtection="1">
      <alignment horizontal="center" vertical="center"/>
    </xf>
    <xf numFmtId="0" fontId="73" fillId="26" borderId="43" xfId="50" applyFont="1" applyFill="1" applyBorder="1" applyAlignment="1" applyProtection="1">
      <alignment horizontal="left" vertical="center" wrapText="1"/>
    </xf>
    <xf numFmtId="0" fontId="73" fillId="26" borderId="2"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6" borderId="2" xfId="50" applyFont="1" applyFill="1" applyBorder="1" applyAlignment="1" applyProtection="1">
      <alignment horizontal="center" vertical="center"/>
    </xf>
    <xf numFmtId="0" fontId="73" fillId="26" borderId="35" xfId="50" applyFont="1" applyFill="1" applyBorder="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6" fillId="0" borderId="0" xfId="0" applyNumberFormat="1" applyFont="1" applyFill="1" applyBorder="1" applyAlignment="1" applyProtection="1">
      <alignment horizontal="left" vertical="top" wrapText="1"/>
    </xf>
    <xf numFmtId="0" fontId="66" fillId="0" borderId="20" xfId="0" applyNumberFormat="1" applyFont="1" applyFill="1" applyBorder="1" applyAlignment="1" applyProtection="1">
      <alignment horizontal="center" wrapText="1"/>
    </xf>
    <xf numFmtId="0" fontId="69" fillId="0" borderId="36" xfId="0" applyNumberFormat="1" applyFont="1" applyFill="1" applyBorder="1" applyAlignment="1" applyProtection="1">
      <alignment horizontal="center" vertical="top"/>
    </xf>
    <xf numFmtId="0" fontId="70"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center" vertical="top"/>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vertical="top" wrapText="1"/>
    </xf>
    <xf numFmtId="0" fontId="66" fillId="0" borderId="38" xfId="0" applyNumberFormat="1" applyFont="1" applyFill="1" applyBorder="1" applyAlignment="1" applyProtection="1">
      <alignment horizontal="center" vertical="center" wrapText="1"/>
    </xf>
    <xf numFmtId="0" fontId="66" fillId="0" borderId="36" xfId="0" applyNumberFormat="1" applyFont="1" applyFill="1" applyBorder="1" applyAlignment="1" applyProtection="1">
      <alignment horizontal="center" vertical="center" wrapText="1"/>
    </xf>
    <xf numFmtId="0" fontId="66" fillId="0" borderId="37" xfId="0" applyNumberFormat="1" applyFont="1" applyFill="1" applyBorder="1" applyAlignment="1" applyProtection="1">
      <alignment horizontal="center" vertical="center" wrapText="1"/>
    </xf>
    <xf numFmtId="0" fontId="66" fillId="0" borderId="22" xfId="0" applyNumberFormat="1" applyFont="1" applyFill="1" applyBorder="1" applyAlignment="1" applyProtection="1">
      <alignment horizontal="center" vertical="center" wrapText="1"/>
    </xf>
    <xf numFmtId="0" fontId="66" fillId="0" borderId="20" xfId="0" applyNumberFormat="1" applyFont="1" applyFill="1" applyBorder="1" applyAlignment="1" applyProtection="1">
      <alignment horizontal="center" vertical="center" wrapText="1"/>
    </xf>
    <xf numFmtId="0" fontId="66" fillId="0" borderId="21" xfId="0" applyNumberFormat="1" applyFont="1" applyFill="1" applyBorder="1" applyAlignment="1" applyProtection="1">
      <alignment horizontal="center" vertical="center" wrapText="1"/>
    </xf>
    <xf numFmtId="0" fontId="66" fillId="0" borderId="43" xfId="0" applyNumberFormat="1" applyFont="1" applyFill="1" applyBorder="1" applyAlignment="1" applyProtection="1">
      <alignment horizontal="center" vertical="center" wrapText="1"/>
    </xf>
    <xf numFmtId="0" fontId="66" fillId="0" borderId="6" xfId="0" applyNumberFormat="1" applyFont="1" applyFill="1" applyBorder="1" applyAlignment="1" applyProtection="1">
      <alignment horizontal="center" vertical="center" wrapText="1"/>
    </xf>
    <xf numFmtId="0" fontId="66" fillId="0" borderId="2" xfId="0" applyNumberFormat="1" applyFont="1" applyFill="1" applyBorder="1" applyAlignment="1" applyProtection="1">
      <alignment horizontal="center" vertical="center" wrapText="1"/>
    </xf>
    <xf numFmtId="0" fontId="66" fillId="0" borderId="39" xfId="0" applyNumberFormat="1" applyFont="1" applyFill="1" applyBorder="1" applyAlignment="1" applyProtection="1">
      <alignment horizontal="center" vertical="center"/>
    </xf>
    <xf numFmtId="0" fontId="66" fillId="0" borderId="40" xfId="0" applyNumberFormat="1" applyFont="1" applyFill="1" applyBorder="1" applyAlignment="1" applyProtection="1">
      <alignment horizontal="center" vertical="center"/>
    </xf>
    <xf numFmtId="0" fontId="66" fillId="0" borderId="41" xfId="0" applyNumberFormat="1" applyFont="1" applyFill="1" applyBorder="1" applyAlignment="1" applyProtection="1">
      <alignment horizontal="center" vertical="center"/>
    </xf>
    <xf numFmtId="0" fontId="68" fillId="0" borderId="39" xfId="0" applyNumberFormat="1" applyFont="1" applyFill="1" applyBorder="1" applyAlignment="1" applyProtection="1">
      <alignment horizontal="left" vertical="center" wrapText="1"/>
    </xf>
    <xf numFmtId="0" fontId="68" fillId="0" borderId="40" xfId="0" applyNumberFormat="1" applyFont="1" applyFill="1" applyBorder="1" applyAlignment="1" applyProtection="1">
      <alignment horizontal="left" vertical="center" wrapText="1"/>
    </xf>
    <xf numFmtId="0" fontId="68" fillId="0" borderId="41" xfId="0" applyNumberFormat="1" applyFont="1" applyFill="1" applyBorder="1" applyAlignment="1" applyProtection="1">
      <alignment horizontal="left" vertical="center" wrapText="1"/>
    </xf>
    <xf numFmtId="0" fontId="67" fillId="0" borderId="36" xfId="0" applyNumberFormat="1" applyFont="1" applyFill="1" applyBorder="1" applyAlignment="1" applyProtection="1">
      <alignment horizontal="left" vertical="top" wrapText="1"/>
    </xf>
    <xf numFmtId="0" fontId="69" fillId="0" borderId="36" xfId="0" applyNumberFormat="1" applyFont="1" applyFill="1" applyBorder="1" applyAlignment="1" applyProtection="1">
      <alignment horizontal="center"/>
    </xf>
    <xf numFmtId="0" fontId="66" fillId="0" borderId="40" xfId="0" applyNumberFormat="1" applyFont="1" applyFill="1" applyBorder="1" applyAlignment="1" applyProtection="1">
      <alignment horizontal="center"/>
    </xf>
    <xf numFmtId="0" fontId="66" fillId="0" borderId="5" xfId="0" applyNumberFormat="1" applyFont="1" applyFill="1" applyBorder="1" applyAlignment="1" applyProtection="1">
      <alignment horizontal="center" vertical="center" wrapText="1"/>
    </xf>
    <xf numFmtId="0" fontId="66" fillId="0" borderId="0" xfId="0" applyNumberFormat="1" applyFont="1" applyFill="1" applyBorder="1" applyAlignment="1" applyProtection="1">
      <alignment horizontal="center" vertical="center" wrapText="1"/>
    </xf>
    <xf numFmtId="0" fontId="66" fillId="0" borderId="42" xfId="0" applyNumberFormat="1" applyFont="1" applyFill="1" applyBorder="1" applyAlignment="1" applyProtection="1">
      <alignment horizontal="center" vertical="center" wrapText="1"/>
    </xf>
    <xf numFmtId="0" fontId="66" fillId="0" borderId="20" xfId="0" applyNumberFormat="1" applyFont="1" applyFill="1" applyBorder="1" applyAlignment="1" applyProtection="1">
      <alignment horizontal="left" vertical="top" wrapText="1"/>
    </xf>
    <xf numFmtId="0" fontId="66" fillId="0" borderId="36" xfId="0" applyNumberFormat="1" applyFont="1" applyFill="1" applyBorder="1" applyAlignment="1" applyProtection="1">
      <alignment horizontal="left" vertical="top" wrapText="1"/>
    </xf>
    <xf numFmtId="0" fontId="66" fillId="0" borderId="42" xfId="0" applyNumberFormat="1" applyFont="1" applyFill="1" applyBorder="1" applyAlignment="1" applyProtection="1">
      <alignment horizontal="left" vertical="top" wrapText="1"/>
    </xf>
    <xf numFmtId="0" fontId="67" fillId="0" borderId="40" xfId="0" applyNumberFormat="1" applyFont="1" applyFill="1" applyBorder="1" applyAlignment="1" applyProtection="1">
      <alignment horizontal="left" vertical="top" wrapText="1"/>
    </xf>
    <xf numFmtId="0" fontId="67" fillId="0" borderId="39" xfId="0" applyNumberFormat="1" applyFont="1" applyFill="1" applyBorder="1" applyAlignment="1" applyProtection="1">
      <alignment horizontal="left" vertical="center" wrapText="1"/>
    </xf>
    <xf numFmtId="0" fontId="67" fillId="0" borderId="40" xfId="0" applyNumberFormat="1" applyFont="1" applyFill="1" applyBorder="1" applyAlignment="1" applyProtection="1">
      <alignment horizontal="left" vertical="center" wrapText="1"/>
    </xf>
    <xf numFmtId="0" fontId="67" fillId="0" borderId="41" xfId="0" applyNumberFormat="1" applyFont="1" applyFill="1" applyBorder="1" applyAlignment="1" applyProtection="1">
      <alignment horizontal="left" vertical="center" wrapText="1"/>
    </xf>
    <xf numFmtId="0" fontId="66" fillId="0" borderId="21" xfId="0" applyNumberFormat="1" applyFont="1" applyFill="1" applyBorder="1" applyAlignment="1" applyProtection="1">
      <alignment horizontal="left" vertical="top" wrapText="1"/>
    </xf>
    <xf numFmtId="0" fontId="69" fillId="0" borderId="36" xfId="0" applyNumberFormat="1" applyFont="1" applyFill="1" applyBorder="1" applyAlignment="1" applyProtection="1">
      <alignment horizontal="center" vertical="center"/>
    </xf>
    <xf numFmtId="0" fontId="67" fillId="0" borderId="0" xfId="0" applyNumberFormat="1" applyFont="1" applyFill="1" applyBorder="1" applyAlignment="1" applyProtection="1">
      <alignment horizontal="left" vertical="top" wrapText="1"/>
    </xf>
    <xf numFmtId="0" fontId="66" fillId="0" borderId="20" xfId="0" applyNumberFormat="1" applyFont="1" applyFill="1" applyBorder="1" applyAlignment="1" applyProtection="1">
      <alignment horizontal="left" vertical="top"/>
    </xf>
    <xf numFmtId="169" fontId="41" fillId="0" borderId="26" xfId="2" applyNumberFormat="1" applyFont="1" applyFill="1" applyBorder="1" applyAlignment="1">
      <alignment horizontal="justify"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3"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436</v>
      </c>
      <c r="F3" s="15"/>
    </row>
    <row r="4" spans="1:21" s="11" customFormat="1" ht="18.75" x14ac:dyDescent="0.3">
      <c r="A4" s="16"/>
      <c r="F4" s="15"/>
      <c r="G4" s="14"/>
    </row>
    <row r="5" spans="1:21" s="11" customFormat="1" ht="15.75" x14ac:dyDescent="0.25">
      <c r="A5" s="402" t="s">
        <v>455</v>
      </c>
      <c r="B5" s="402"/>
      <c r="C5" s="402"/>
      <c r="D5" s="160"/>
      <c r="E5" s="160"/>
      <c r="F5" s="160"/>
      <c r="G5" s="160"/>
      <c r="H5" s="160"/>
      <c r="I5" s="160"/>
    </row>
    <row r="6" spans="1:21" s="11" customFormat="1" ht="18.75" x14ac:dyDescent="0.3">
      <c r="A6" s="16"/>
      <c r="F6" s="15"/>
      <c r="G6" s="14"/>
    </row>
    <row r="7" spans="1:21" s="11" customFormat="1" ht="18.75" x14ac:dyDescent="0.2">
      <c r="A7" s="406" t="s">
        <v>7</v>
      </c>
      <c r="B7" s="406"/>
      <c r="C7" s="406"/>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7" t="s">
        <v>587</v>
      </c>
      <c r="B9" s="407"/>
      <c r="C9" s="407"/>
      <c r="D9" s="7"/>
      <c r="E9" s="7"/>
      <c r="F9" s="7"/>
      <c r="G9" s="7"/>
      <c r="H9" s="12"/>
      <c r="I9" s="12"/>
      <c r="J9" s="12"/>
      <c r="K9" s="12"/>
      <c r="L9" s="12"/>
      <c r="M9" s="12"/>
      <c r="N9" s="12"/>
      <c r="O9" s="12"/>
      <c r="P9" s="12"/>
      <c r="Q9" s="12"/>
      <c r="R9" s="12"/>
      <c r="S9" s="12"/>
      <c r="T9" s="12"/>
      <c r="U9" s="12"/>
    </row>
    <row r="10" spans="1:21" s="11" customFormat="1" ht="18.75" x14ac:dyDescent="0.2">
      <c r="A10" s="403" t="s">
        <v>6</v>
      </c>
      <c r="B10" s="403"/>
      <c r="C10" s="403"/>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08" t="s">
        <v>589</v>
      </c>
      <c r="B12" s="408"/>
      <c r="C12" s="408"/>
      <c r="D12" s="7"/>
      <c r="E12" s="7"/>
      <c r="F12" s="7"/>
      <c r="G12" s="7"/>
      <c r="H12" s="12"/>
      <c r="I12" s="12"/>
      <c r="J12" s="12"/>
      <c r="K12" s="12"/>
      <c r="L12" s="12"/>
      <c r="M12" s="12"/>
      <c r="N12" s="12"/>
      <c r="O12" s="12"/>
      <c r="P12" s="12"/>
      <c r="Q12" s="12"/>
      <c r="R12" s="12"/>
      <c r="S12" s="12"/>
      <c r="T12" s="12"/>
      <c r="U12" s="12"/>
    </row>
    <row r="13" spans="1:21" s="11" customFormat="1" ht="18.75" x14ac:dyDescent="0.2">
      <c r="A13" s="403" t="s">
        <v>5</v>
      </c>
      <c r="B13" s="403"/>
      <c r="C13" s="403"/>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409" t="s">
        <v>590</v>
      </c>
      <c r="B15" s="409"/>
      <c r="C15" s="409"/>
      <c r="D15" s="7"/>
      <c r="E15" s="7"/>
      <c r="F15" s="7"/>
      <c r="G15" s="7"/>
      <c r="H15" s="7"/>
      <c r="I15" s="7"/>
      <c r="J15" s="7"/>
      <c r="K15" s="7"/>
      <c r="L15" s="7"/>
      <c r="M15" s="7"/>
      <c r="N15" s="7"/>
      <c r="O15" s="7"/>
      <c r="P15" s="7"/>
      <c r="Q15" s="7"/>
      <c r="R15" s="7"/>
      <c r="S15" s="7"/>
      <c r="T15" s="7"/>
      <c r="U15" s="7"/>
    </row>
    <row r="16" spans="1:21" s="3" customFormat="1" ht="15" customHeight="1" x14ac:dyDescent="0.2">
      <c r="A16" s="403" t="s">
        <v>4</v>
      </c>
      <c r="B16" s="403"/>
      <c r="C16" s="403"/>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404" t="s">
        <v>404</v>
      </c>
      <c r="B18" s="405"/>
      <c r="C18" s="40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441</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35" t="s">
        <v>442</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7" t="s">
        <v>354</v>
      </c>
      <c r="C24" s="167" t="s">
        <v>587</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7" t="s">
        <v>72</v>
      </c>
      <c r="C25" s="198"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7" t="s">
        <v>71</v>
      </c>
      <c r="C26" s="167" t="s">
        <v>591</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7" t="s">
        <v>355</v>
      </c>
      <c r="C27" s="169"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7" t="s">
        <v>356</v>
      </c>
      <c r="C28" s="169"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7" t="s">
        <v>357</v>
      </c>
      <c r="C29" s="169"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9"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9"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9"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9"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9"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9"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9" t="s">
        <v>422</v>
      </c>
      <c r="D37" s="22"/>
      <c r="E37" s="22"/>
      <c r="F37" s="22"/>
      <c r="G37" s="22"/>
      <c r="H37" s="22"/>
      <c r="I37" s="22"/>
      <c r="J37" s="22"/>
      <c r="K37" s="22"/>
      <c r="L37" s="22"/>
      <c r="M37" s="22"/>
      <c r="N37" s="22"/>
      <c r="O37" s="22"/>
      <c r="P37" s="22"/>
      <c r="Q37" s="22"/>
      <c r="R37" s="22"/>
      <c r="S37" s="22"/>
      <c r="T37" s="22"/>
      <c r="U37" s="22"/>
    </row>
    <row r="38" spans="1:21" ht="23.25" customHeight="1" x14ac:dyDescent="0.25">
      <c r="A38" s="399"/>
      <c r="B38" s="400"/>
      <c r="C38" s="401"/>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443</v>
      </c>
      <c r="C39" s="196" t="s">
        <v>593</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4"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4"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4"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4"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4"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4" t="s">
        <v>270</v>
      </c>
      <c r="D45" s="22"/>
      <c r="E45" s="22"/>
      <c r="F45" s="22"/>
      <c r="G45" s="22"/>
      <c r="H45" s="22"/>
      <c r="I45" s="22"/>
      <c r="J45" s="22"/>
      <c r="K45" s="22"/>
      <c r="L45" s="22"/>
      <c r="M45" s="22"/>
      <c r="N45" s="22"/>
      <c r="O45" s="22"/>
      <c r="P45" s="22"/>
      <c r="Q45" s="22"/>
      <c r="R45" s="22"/>
      <c r="S45" s="22"/>
      <c r="T45" s="22"/>
      <c r="U45" s="22"/>
    </row>
    <row r="46" spans="1:21" ht="18.75" customHeight="1" x14ac:dyDescent="0.25">
      <c r="A46" s="399"/>
      <c r="B46" s="400"/>
      <c r="C46" s="401"/>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196">
        <v>2.6215463999999997</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8" t="s">
        <v>952</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A19" zoomScale="70" zoomScaleNormal="70" zoomScaleSheetLayoutView="70" workbookViewId="0">
      <selection activeCell="O25" sqref="O25"/>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402" t="str">
        <f>'1.Титульный лист'!A5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row>
    <row r="5" spans="1:33" ht="18.75" x14ac:dyDescent="0.3">
      <c r="A5" s="57"/>
      <c r="B5" s="57"/>
      <c r="C5" s="57"/>
      <c r="D5" s="57"/>
      <c r="E5" s="57"/>
      <c r="F5" s="57"/>
      <c r="L5" s="57"/>
      <c r="M5" s="57"/>
      <c r="AG5" s="14"/>
    </row>
    <row r="6" spans="1:33"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c r="AD6" s="406"/>
      <c r="AE6" s="406"/>
      <c r="AF6" s="406"/>
      <c r="AG6" s="406"/>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08" t="s">
        <v>444</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row>
    <row r="9" spans="1:33" ht="18.75" customHeight="1" x14ac:dyDescent="0.25">
      <c r="A9" s="403" t="s">
        <v>6</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07" t="str">
        <f xml:space="preserve"> '1.Титульный лист'!A12</f>
        <v>L_ 2022_1211_Ц_7</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row>
    <row r="12" spans="1:33"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07" t="str">
        <f xml:space="preserve"> '1.Титульный лист'!A15</f>
        <v>Реконструкция ТП-2589 "Подстанция КТПН, Стерлитамакский р-н,с.Наумовка, ул.Юбилейная", (КТП-10/0,4/400 кВа), Инв.№ 00-003699.</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row>
    <row r="15" spans="1:33" ht="15.75" customHeight="1"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row>
    <row r="16" spans="1:33"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483" t="s">
        <v>389</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480" t="s">
        <v>185</v>
      </c>
      <c r="B20" s="480" t="s">
        <v>184</v>
      </c>
      <c r="C20" s="462" t="s">
        <v>183</v>
      </c>
      <c r="D20" s="462"/>
      <c r="E20" s="482" t="s">
        <v>182</v>
      </c>
      <c r="F20" s="482"/>
      <c r="G20" s="480" t="s">
        <v>454</v>
      </c>
      <c r="H20" s="473" t="s">
        <v>420</v>
      </c>
      <c r="I20" s="474"/>
      <c r="J20" s="474"/>
      <c r="K20" s="474"/>
      <c r="L20" s="473" t="s">
        <v>434</v>
      </c>
      <c r="M20" s="474"/>
      <c r="N20" s="474"/>
      <c r="O20" s="474"/>
      <c r="P20" s="473" t="s">
        <v>445</v>
      </c>
      <c r="Q20" s="474"/>
      <c r="R20" s="474"/>
      <c r="S20" s="474"/>
      <c r="T20" s="473" t="s">
        <v>446</v>
      </c>
      <c r="U20" s="474"/>
      <c r="V20" s="474"/>
      <c r="W20" s="474"/>
      <c r="X20" s="473" t="s">
        <v>448</v>
      </c>
      <c r="Y20" s="474"/>
      <c r="Z20" s="474"/>
      <c r="AA20" s="474"/>
      <c r="AB20" s="473" t="s">
        <v>451</v>
      </c>
      <c r="AC20" s="474"/>
      <c r="AD20" s="474"/>
      <c r="AE20" s="474"/>
      <c r="AF20" s="484" t="s">
        <v>181</v>
      </c>
      <c r="AG20" s="485"/>
      <c r="AH20" s="81"/>
      <c r="AI20" s="81"/>
      <c r="AJ20" s="81"/>
    </row>
    <row r="21" spans="1:36" ht="99.75" customHeight="1" x14ac:dyDescent="0.25">
      <c r="A21" s="481"/>
      <c r="B21" s="481"/>
      <c r="C21" s="462"/>
      <c r="D21" s="462"/>
      <c r="E21" s="482"/>
      <c r="F21" s="482"/>
      <c r="G21" s="481"/>
      <c r="H21" s="462" t="s">
        <v>2</v>
      </c>
      <c r="I21" s="462"/>
      <c r="J21" s="462" t="s">
        <v>9</v>
      </c>
      <c r="K21" s="462"/>
      <c r="L21" s="462" t="s">
        <v>2</v>
      </c>
      <c r="M21" s="462"/>
      <c r="N21" s="462" t="s">
        <v>9</v>
      </c>
      <c r="O21" s="462"/>
      <c r="P21" s="462" t="s">
        <v>2</v>
      </c>
      <c r="Q21" s="462"/>
      <c r="R21" s="462" t="s">
        <v>179</v>
      </c>
      <c r="S21" s="462"/>
      <c r="T21" s="462" t="s">
        <v>2</v>
      </c>
      <c r="U21" s="462"/>
      <c r="V21" s="462" t="s">
        <v>179</v>
      </c>
      <c r="W21" s="462"/>
      <c r="X21" s="462" t="s">
        <v>2</v>
      </c>
      <c r="Y21" s="462"/>
      <c r="Z21" s="462" t="s">
        <v>179</v>
      </c>
      <c r="AA21" s="462"/>
      <c r="AB21" s="462" t="s">
        <v>2</v>
      </c>
      <c r="AC21" s="462"/>
      <c r="AD21" s="462" t="s">
        <v>179</v>
      </c>
      <c r="AE21" s="462"/>
      <c r="AF21" s="486"/>
      <c r="AG21" s="487"/>
    </row>
    <row r="22" spans="1:36" ht="89.25" customHeight="1" x14ac:dyDescent="0.25">
      <c r="A22" s="469"/>
      <c r="B22" s="469"/>
      <c r="C22" s="78" t="s">
        <v>2</v>
      </c>
      <c r="D22" s="78" t="s">
        <v>9</v>
      </c>
      <c r="E22" s="80" t="s">
        <v>452</v>
      </c>
      <c r="F22" s="80" t="s">
        <v>453</v>
      </c>
      <c r="G22" s="469"/>
      <c r="H22" s="79" t="s">
        <v>371</v>
      </c>
      <c r="I22" s="79" t="s">
        <v>372</v>
      </c>
      <c r="J22" s="79" t="s">
        <v>371</v>
      </c>
      <c r="K22" s="79" t="s">
        <v>372</v>
      </c>
      <c r="L22" s="79" t="s">
        <v>371</v>
      </c>
      <c r="M22" s="79" t="s">
        <v>372</v>
      </c>
      <c r="N22" s="79" t="s">
        <v>371</v>
      </c>
      <c r="O22" s="79" t="s">
        <v>372</v>
      </c>
      <c r="P22" s="79" t="s">
        <v>371</v>
      </c>
      <c r="Q22" s="79" t="s">
        <v>372</v>
      </c>
      <c r="R22" s="79" t="s">
        <v>371</v>
      </c>
      <c r="S22" s="79" t="s">
        <v>372</v>
      </c>
      <c r="T22" s="79" t="s">
        <v>371</v>
      </c>
      <c r="U22" s="79" t="s">
        <v>372</v>
      </c>
      <c r="V22" s="79" t="s">
        <v>371</v>
      </c>
      <c r="W22" s="79" t="s">
        <v>372</v>
      </c>
      <c r="X22" s="79" t="s">
        <v>371</v>
      </c>
      <c r="Y22" s="79" t="s">
        <v>372</v>
      </c>
      <c r="Z22" s="79" t="s">
        <v>371</v>
      </c>
      <c r="AA22" s="79" t="s">
        <v>372</v>
      </c>
      <c r="AB22" s="79" t="s">
        <v>371</v>
      </c>
      <c r="AC22" s="79" t="s">
        <v>372</v>
      </c>
      <c r="AD22" s="79" t="s">
        <v>371</v>
      </c>
      <c r="AE22" s="79" t="s">
        <v>372</v>
      </c>
      <c r="AF22" s="78" t="s">
        <v>180</v>
      </c>
      <c r="AG22" s="78" t="s">
        <v>9</v>
      </c>
    </row>
    <row r="23" spans="1:36" ht="19.5" customHeight="1" x14ac:dyDescent="0.25">
      <c r="A23" s="70">
        <v>1</v>
      </c>
      <c r="B23" s="70">
        <v>2</v>
      </c>
      <c r="C23" s="70">
        <v>3</v>
      </c>
      <c r="D23" s="70">
        <v>4</v>
      </c>
      <c r="E23" s="70">
        <v>5</v>
      </c>
      <c r="F23" s="70">
        <v>6</v>
      </c>
      <c r="G23" s="152">
        <v>7</v>
      </c>
      <c r="H23" s="152">
        <v>8</v>
      </c>
      <c r="I23" s="152">
        <v>9</v>
      </c>
      <c r="J23" s="194">
        <v>10</v>
      </c>
      <c r="K23" s="194">
        <v>11</v>
      </c>
      <c r="L23" s="194">
        <v>12</v>
      </c>
      <c r="M23" s="194">
        <v>13</v>
      </c>
      <c r="N23" s="194">
        <v>14</v>
      </c>
      <c r="O23" s="194">
        <v>15</v>
      </c>
      <c r="P23" s="215">
        <v>16</v>
      </c>
      <c r="Q23" s="215">
        <v>17</v>
      </c>
      <c r="R23" s="215">
        <v>18</v>
      </c>
      <c r="S23" s="194">
        <v>19</v>
      </c>
      <c r="T23" s="194">
        <v>20</v>
      </c>
      <c r="U23" s="194">
        <v>21</v>
      </c>
      <c r="V23" s="194">
        <v>22</v>
      </c>
      <c r="W23" s="194">
        <v>23</v>
      </c>
      <c r="X23" s="194">
        <v>24</v>
      </c>
      <c r="Y23" s="194">
        <v>25</v>
      </c>
      <c r="Z23" s="194">
        <v>26</v>
      </c>
      <c r="AA23" s="194">
        <v>27</v>
      </c>
      <c r="AB23" s="194">
        <v>28</v>
      </c>
      <c r="AC23" s="194">
        <v>29</v>
      </c>
      <c r="AD23" s="194">
        <v>30</v>
      </c>
      <c r="AE23" s="194">
        <v>31</v>
      </c>
      <c r="AF23" s="194">
        <v>32</v>
      </c>
      <c r="AG23" s="194">
        <v>33</v>
      </c>
    </row>
    <row r="24" spans="1:36" ht="47.25" customHeight="1" x14ac:dyDescent="0.25">
      <c r="A24" s="75">
        <v>1</v>
      </c>
      <c r="B24" s="74" t="s">
        <v>178</v>
      </c>
      <c r="C24" s="220">
        <f>'1.Титульный лист'!C47</f>
        <v>2.6215463999999997</v>
      </c>
      <c r="D24" s="220">
        <f>D27</f>
        <v>2.7472334599999999</v>
      </c>
      <c r="E24" s="220"/>
      <c r="F24" s="220"/>
      <c r="G24" s="77"/>
      <c r="H24" s="188"/>
      <c r="I24" s="69"/>
      <c r="J24" s="188"/>
      <c r="K24" s="69"/>
      <c r="L24" s="221">
        <f>C24</f>
        <v>2.6215463999999997</v>
      </c>
      <c r="M24" s="222" t="s">
        <v>457</v>
      </c>
      <c r="N24" s="221">
        <f>D24</f>
        <v>2.7472334599999999</v>
      </c>
      <c r="O24" s="222" t="str">
        <f>O27</f>
        <v>IV</v>
      </c>
      <c r="P24" s="221"/>
      <c r="Q24" s="222"/>
      <c r="R24" s="221"/>
      <c r="S24" s="222"/>
      <c r="T24" s="188"/>
      <c r="U24" s="69"/>
      <c r="V24" s="188"/>
      <c r="W24" s="69"/>
      <c r="X24" s="188"/>
      <c r="Y24" s="69"/>
      <c r="Z24" s="188"/>
      <c r="AA24" s="69"/>
      <c r="AB24" s="188"/>
      <c r="AC24" s="69"/>
      <c r="AD24" s="188"/>
      <c r="AE24" s="69"/>
      <c r="AF24" s="188">
        <f>C24</f>
        <v>2.6215463999999997</v>
      </c>
      <c r="AG24" s="188">
        <f>D24</f>
        <v>2.7472334599999999</v>
      </c>
    </row>
    <row r="25" spans="1:36" ht="24" customHeight="1" x14ac:dyDescent="0.25">
      <c r="A25" s="72" t="s">
        <v>177</v>
      </c>
      <c r="B25" s="44" t="s">
        <v>176</v>
      </c>
      <c r="D25" s="220"/>
      <c r="E25" s="220"/>
      <c r="F25" s="220"/>
      <c r="G25" s="77"/>
      <c r="H25" s="188"/>
      <c r="I25" s="69"/>
      <c r="J25" s="188"/>
      <c r="K25" s="69"/>
      <c r="N25" s="221"/>
      <c r="O25" s="222"/>
      <c r="P25" s="221"/>
      <c r="Q25" s="222"/>
      <c r="R25" s="221"/>
      <c r="S25" s="222"/>
      <c r="T25" s="77"/>
      <c r="U25" s="77"/>
      <c r="V25" s="77"/>
      <c r="W25" s="77"/>
      <c r="X25" s="77"/>
      <c r="Y25" s="77"/>
      <c r="Z25" s="77"/>
      <c r="AA25" s="77"/>
      <c r="AB25" s="77"/>
      <c r="AC25" s="77"/>
      <c r="AD25" s="77"/>
      <c r="AE25" s="77"/>
      <c r="AF25" s="188"/>
      <c r="AG25" s="188"/>
    </row>
    <row r="26" spans="1:36" x14ac:dyDescent="0.25">
      <c r="A26" s="72" t="s">
        <v>175</v>
      </c>
      <c r="B26" s="44" t="s">
        <v>174</v>
      </c>
      <c r="C26" s="44"/>
      <c r="D26" s="69"/>
      <c r="E26" s="69"/>
      <c r="F26" s="69"/>
      <c r="G26" s="70"/>
      <c r="H26" s="70"/>
      <c r="I26" s="70"/>
      <c r="J26" s="70"/>
      <c r="K26" s="70"/>
      <c r="L26" s="69"/>
      <c r="M26" s="69"/>
      <c r="N26" s="77"/>
      <c r="O26" s="69"/>
      <c r="P26" s="69"/>
      <c r="Q26" s="69"/>
      <c r="R26" s="69"/>
      <c r="S26" s="69"/>
      <c r="T26" s="69"/>
      <c r="U26" s="69"/>
      <c r="V26" s="69"/>
      <c r="W26" s="69"/>
      <c r="X26" s="69"/>
      <c r="Y26" s="69"/>
      <c r="Z26" s="69"/>
      <c r="AA26" s="69"/>
      <c r="AB26" s="69"/>
      <c r="AC26" s="69"/>
      <c r="AD26" s="69"/>
      <c r="AE26" s="69"/>
      <c r="AF26" s="188"/>
      <c r="AG26" s="69"/>
    </row>
    <row r="27" spans="1:36" ht="31.5" x14ac:dyDescent="0.25">
      <c r="A27" s="72" t="s">
        <v>173</v>
      </c>
      <c r="B27" s="44" t="s">
        <v>329</v>
      </c>
      <c r="C27" s="220">
        <f>C24</f>
        <v>2.6215463999999997</v>
      </c>
      <c r="D27" s="203">
        <v>2.7472334599999999</v>
      </c>
      <c r="E27" s="203"/>
      <c r="F27" s="203"/>
      <c r="G27" s="69"/>
      <c r="H27" s="187"/>
      <c r="I27" s="44"/>
      <c r="J27" s="187"/>
      <c r="K27" s="44"/>
      <c r="L27" s="221">
        <f>C27</f>
        <v>2.6215463999999997</v>
      </c>
      <c r="M27" s="222" t="s">
        <v>457</v>
      </c>
      <c r="N27" s="203">
        <f>D27</f>
        <v>2.7472334599999999</v>
      </c>
      <c r="O27" s="69" t="s">
        <v>954</v>
      </c>
      <c r="P27" s="219"/>
      <c r="Q27" s="69"/>
      <c r="R27" s="188"/>
      <c r="S27" s="69"/>
      <c r="T27" s="188"/>
      <c r="U27" s="69"/>
      <c r="V27" s="188"/>
      <c r="W27" s="69"/>
      <c r="X27" s="188"/>
      <c r="Y27" s="69"/>
      <c r="Z27" s="188"/>
      <c r="AA27" s="69"/>
      <c r="AB27" s="188"/>
      <c r="AC27" s="69"/>
      <c r="AD27" s="188"/>
      <c r="AE27" s="69"/>
      <c r="AF27" s="188">
        <f>L27</f>
        <v>2.6215463999999997</v>
      </c>
      <c r="AG27" s="188">
        <f>N27</f>
        <v>2.7472334599999999</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8"/>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8"/>
      <c r="AG29" s="69"/>
    </row>
    <row r="30" spans="1:36" ht="47.25" x14ac:dyDescent="0.25">
      <c r="A30" s="75" t="s">
        <v>61</v>
      </c>
      <c r="B30" s="74" t="s">
        <v>168</v>
      </c>
      <c r="C30" s="203"/>
      <c r="D30" s="203"/>
      <c r="E30" s="203"/>
      <c r="F30" s="203"/>
      <c r="G30" s="188"/>
      <c r="H30" s="44"/>
      <c r="I30" s="44"/>
      <c r="J30" s="44"/>
      <c r="K30" s="44"/>
      <c r="L30" s="203"/>
      <c r="M30" s="69"/>
      <c r="N30" s="203"/>
      <c r="O30" s="69"/>
      <c r="P30" s="188"/>
      <c r="Q30" s="69"/>
      <c r="R30" s="69"/>
      <c r="S30" s="69"/>
      <c r="T30" s="44"/>
      <c r="U30" s="69"/>
      <c r="V30" s="69"/>
      <c r="W30" s="69"/>
      <c r="X30" s="44"/>
      <c r="Y30" s="69"/>
      <c r="Z30" s="69"/>
      <c r="AA30" s="69"/>
      <c r="AB30" s="188"/>
      <c r="AC30" s="69"/>
      <c r="AD30" s="69"/>
      <c r="AE30" s="69"/>
      <c r="AF30" s="188"/>
      <c r="AG30" s="188"/>
    </row>
    <row r="31" spans="1:36" x14ac:dyDescent="0.25">
      <c r="A31" s="75" t="s">
        <v>167</v>
      </c>
      <c r="B31" s="44" t="s">
        <v>166</v>
      </c>
      <c r="C31" s="203"/>
      <c r="D31" s="203"/>
      <c r="E31" s="203"/>
      <c r="F31" s="203"/>
      <c r="G31" s="188"/>
      <c r="H31" s="44"/>
      <c r="I31" s="44"/>
      <c r="J31" s="44"/>
      <c r="K31" s="44"/>
      <c r="L31" s="203"/>
      <c r="M31" s="69"/>
      <c r="N31" s="203"/>
      <c r="O31" s="69"/>
      <c r="P31" s="188"/>
      <c r="Q31" s="69"/>
      <c r="R31" s="69"/>
      <c r="S31" s="69"/>
      <c r="T31" s="69"/>
      <c r="U31" s="69"/>
      <c r="V31" s="69"/>
      <c r="W31" s="69"/>
      <c r="X31" s="69"/>
      <c r="Y31" s="69"/>
      <c r="Z31" s="69"/>
      <c r="AA31" s="69"/>
      <c r="AB31" s="188"/>
      <c r="AC31" s="69"/>
      <c r="AD31" s="69"/>
      <c r="AE31" s="69"/>
      <c r="AF31" s="188"/>
      <c r="AG31" s="188"/>
    </row>
    <row r="32" spans="1:36" ht="31.5" x14ac:dyDescent="0.25">
      <c r="A32" s="75" t="s">
        <v>165</v>
      </c>
      <c r="B32" s="44" t="s">
        <v>164</v>
      </c>
      <c r="C32" s="188"/>
      <c r="D32" s="188"/>
      <c r="E32" s="188"/>
      <c r="F32" s="188"/>
      <c r="G32" s="44"/>
      <c r="H32" s="44"/>
      <c r="I32" s="44"/>
      <c r="J32" s="44"/>
      <c r="K32" s="44"/>
      <c r="L32" s="188"/>
      <c r="M32" s="69"/>
      <c r="N32" s="188"/>
      <c r="O32" s="69"/>
      <c r="P32" s="188"/>
      <c r="Q32" s="69"/>
      <c r="R32" s="192"/>
      <c r="S32" s="192"/>
      <c r="T32" s="192"/>
      <c r="U32" s="192"/>
      <c r="V32" s="69"/>
      <c r="W32" s="69"/>
      <c r="X32" s="192"/>
      <c r="Y32" s="192"/>
      <c r="Z32" s="69"/>
      <c r="AA32" s="69"/>
      <c r="AB32" s="188"/>
      <c r="AC32" s="69"/>
      <c r="AD32" s="69"/>
      <c r="AE32" s="69"/>
      <c r="AF32" s="188"/>
      <c r="AG32" s="188"/>
    </row>
    <row r="33" spans="1:33" x14ac:dyDescent="0.25">
      <c r="A33" s="75" t="s">
        <v>163</v>
      </c>
      <c r="B33" s="44" t="s">
        <v>162</v>
      </c>
      <c r="C33" s="74"/>
      <c r="D33" s="70"/>
      <c r="E33" s="70"/>
      <c r="F33" s="70"/>
      <c r="G33" s="44"/>
      <c r="H33" s="44"/>
      <c r="I33" s="44"/>
      <c r="J33" s="44"/>
      <c r="K33" s="44"/>
      <c r="L33" s="188"/>
      <c r="M33" s="69"/>
      <c r="N33" s="44"/>
      <c r="O33" s="44"/>
      <c r="P33" s="188"/>
      <c r="Q33" s="69"/>
      <c r="R33" s="192"/>
      <c r="S33" s="192"/>
      <c r="T33" s="192"/>
      <c r="U33" s="192"/>
      <c r="V33" s="44"/>
      <c r="W33" s="69"/>
      <c r="X33" s="192"/>
      <c r="Y33" s="192"/>
      <c r="Z33" s="44"/>
      <c r="AA33" s="69"/>
      <c r="AB33" s="188"/>
      <c r="AC33" s="69"/>
      <c r="AD33" s="44"/>
      <c r="AE33" s="69"/>
      <c r="AF33" s="188"/>
      <c r="AG33" s="68"/>
    </row>
    <row r="34" spans="1:33" x14ac:dyDescent="0.25">
      <c r="A34" s="75" t="s">
        <v>161</v>
      </c>
      <c r="B34" s="44" t="s">
        <v>160</v>
      </c>
      <c r="C34" s="74"/>
      <c r="D34" s="70"/>
      <c r="E34" s="70"/>
      <c r="F34" s="70"/>
      <c r="G34" s="44"/>
      <c r="H34" s="44"/>
      <c r="I34" s="44"/>
      <c r="J34" s="44"/>
      <c r="K34" s="44"/>
      <c r="L34" s="69"/>
      <c r="M34" s="69"/>
      <c r="N34" s="44"/>
      <c r="O34" s="69"/>
      <c r="P34" s="69"/>
      <c r="Q34" s="69"/>
      <c r="R34" s="192"/>
      <c r="S34" s="192"/>
      <c r="T34" s="192"/>
      <c r="U34" s="192"/>
      <c r="V34" s="69"/>
      <c r="W34" s="69"/>
      <c r="X34" s="192"/>
      <c r="Y34" s="192"/>
      <c r="Z34" s="69"/>
      <c r="AA34" s="69"/>
      <c r="AB34" s="192"/>
      <c r="AC34" s="192"/>
      <c r="AD34" s="69"/>
      <c r="AE34" s="69"/>
      <c r="AF34" s="188"/>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8"/>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8"/>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8"/>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8"/>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8"/>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8"/>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8"/>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8"/>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8"/>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8"/>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8"/>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8"/>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8"/>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8"/>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8"/>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8"/>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8"/>
      <c r="AG51" s="68"/>
    </row>
    <row r="52" spans="1:33" x14ac:dyDescent="0.25">
      <c r="A52" s="72" t="s">
        <v>134</v>
      </c>
      <c r="B52" s="44" t="s">
        <v>133</v>
      </c>
      <c r="C52" s="203"/>
      <c r="D52" s="203"/>
      <c r="E52" s="203"/>
      <c r="F52" s="203"/>
      <c r="G52" s="44"/>
      <c r="H52" s="44"/>
      <c r="I52" s="44"/>
      <c r="J52" s="44"/>
      <c r="K52" s="44"/>
      <c r="L52" s="203"/>
      <c r="M52" s="69"/>
      <c r="N52" s="203"/>
      <c r="O52" s="69"/>
      <c r="P52" s="188"/>
      <c r="Q52" s="69"/>
      <c r="R52" s="69"/>
      <c r="S52" s="69"/>
      <c r="T52" s="69"/>
      <c r="U52" s="69"/>
      <c r="V52" s="69"/>
      <c r="W52" s="69"/>
      <c r="X52" s="69"/>
      <c r="Y52" s="69"/>
      <c r="Z52" s="69"/>
      <c r="AA52" s="69"/>
      <c r="AB52" s="69"/>
      <c r="AC52" s="69"/>
      <c r="AD52" s="69"/>
      <c r="AE52" s="69"/>
      <c r="AF52" s="188"/>
      <c r="AG52" s="188"/>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8"/>
      <c r="AG53" s="68"/>
    </row>
    <row r="54" spans="1:33" x14ac:dyDescent="0.25">
      <c r="A54" s="72" t="s">
        <v>131</v>
      </c>
      <c r="B54" s="71" t="s">
        <v>125</v>
      </c>
      <c r="C54" s="71"/>
      <c r="D54" s="70"/>
      <c r="E54" s="70"/>
      <c r="F54" s="70"/>
      <c r="G54" s="44"/>
      <c r="H54" s="44"/>
      <c r="I54" s="44"/>
      <c r="J54" s="44"/>
      <c r="K54" s="44"/>
      <c r="L54" s="69"/>
      <c r="M54" s="69"/>
      <c r="N54" s="44"/>
      <c r="O54" s="69"/>
      <c r="P54" s="69"/>
      <c r="Q54" s="69"/>
      <c r="R54" s="69"/>
      <c r="S54" s="69"/>
      <c r="T54" s="69"/>
      <c r="U54" s="69"/>
      <c r="V54" s="69"/>
      <c r="W54" s="69"/>
      <c r="X54" s="69"/>
      <c r="Y54" s="69"/>
      <c r="Z54" s="69"/>
      <c r="AA54" s="69"/>
      <c r="AB54" s="69"/>
      <c r="AC54" s="69"/>
      <c r="AD54" s="69"/>
      <c r="AE54" s="69"/>
      <c r="AF54" s="188"/>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8"/>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8"/>
      <c r="AG56" s="68"/>
    </row>
    <row r="57" spans="1:33" ht="18.75" x14ac:dyDescent="0.25">
      <c r="A57" s="72" t="s">
        <v>128</v>
      </c>
      <c r="B57" s="71" t="s">
        <v>122</v>
      </c>
      <c r="C57" s="71"/>
      <c r="D57" s="70"/>
      <c r="E57" s="70"/>
      <c r="F57" s="70"/>
      <c r="G57" s="44"/>
      <c r="H57" s="44"/>
      <c r="I57" s="44"/>
      <c r="J57" s="44"/>
      <c r="K57" s="44"/>
      <c r="L57" s="69"/>
      <c r="M57" s="69"/>
      <c r="N57" s="44"/>
      <c r="O57" s="69"/>
      <c r="P57" s="69"/>
      <c r="Q57" s="69"/>
      <c r="R57" s="69"/>
      <c r="S57" s="69"/>
      <c r="T57" s="69"/>
      <c r="U57" s="69"/>
      <c r="V57" s="69"/>
      <c r="W57" s="69"/>
      <c r="X57" s="69"/>
      <c r="Y57" s="69"/>
      <c r="Z57" s="69"/>
      <c r="AA57" s="69"/>
      <c r="AB57" s="69"/>
      <c r="AC57" s="69"/>
      <c r="AD57" s="69"/>
      <c r="AE57" s="69"/>
      <c r="AF57" s="188"/>
      <c r="AG57" s="68"/>
    </row>
    <row r="58" spans="1:33" ht="36.75" customHeight="1" x14ac:dyDescent="0.25">
      <c r="A58" s="75" t="s">
        <v>56</v>
      </c>
      <c r="B58" s="97"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8"/>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8"/>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8"/>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8"/>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8"/>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8"/>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8"/>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477"/>
      <c r="C66" s="477"/>
      <c r="D66" s="477"/>
      <c r="E66" s="477"/>
      <c r="F66" s="477"/>
      <c r="G66" s="477"/>
      <c r="H66" s="477"/>
      <c r="I66" s="477"/>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478"/>
      <c r="C68" s="478"/>
      <c r="D68" s="478"/>
      <c r="E68" s="478"/>
      <c r="F68" s="478"/>
      <c r="G68" s="478"/>
      <c r="H68" s="478"/>
      <c r="I68" s="478"/>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477"/>
      <c r="C70" s="477"/>
      <c r="D70" s="477"/>
      <c r="E70" s="477"/>
      <c r="F70" s="477"/>
      <c r="G70" s="477"/>
      <c r="H70" s="477"/>
      <c r="I70" s="477"/>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477"/>
      <c r="C72" s="477"/>
      <c r="D72" s="477"/>
      <c r="E72" s="477"/>
      <c r="F72" s="477"/>
      <c r="G72" s="477"/>
      <c r="H72" s="477"/>
      <c r="I72" s="477"/>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478"/>
      <c r="C73" s="478"/>
      <c r="D73" s="478"/>
      <c r="E73" s="478"/>
      <c r="F73" s="478"/>
      <c r="G73" s="478"/>
      <c r="H73" s="478"/>
      <c r="I73" s="478"/>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477"/>
      <c r="C74" s="477"/>
      <c r="D74" s="477"/>
      <c r="E74" s="477"/>
      <c r="F74" s="477"/>
      <c r="G74" s="477"/>
      <c r="H74" s="477"/>
      <c r="I74" s="477"/>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475"/>
      <c r="C75" s="475"/>
      <c r="D75" s="475"/>
      <c r="E75" s="475"/>
      <c r="F75" s="475"/>
      <c r="G75" s="475"/>
      <c r="H75" s="475"/>
      <c r="I75" s="475"/>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476"/>
      <c r="C77" s="476"/>
      <c r="D77" s="476"/>
      <c r="E77" s="476"/>
      <c r="F77" s="476"/>
      <c r="G77" s="476"/>
      <c r="H77" s="476"/>
      <c r="I77" s="476"/>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8" zoomScale="85" zoomScaleSheetLayoutView="85" workbookViewId="0">
      <selection activeCell="L40" sqref="L4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402" t="str">
        <f>'1.Титульный лист'!A5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4"/>
    </row>
    <row r="7" spans="1:48" ht="18.75" x14ac:dyDescent="0.25">
      <c r="A7" s="406" t="s">
        <v>7</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ht="15.75" x14ac:dyDescent="0.25">
      <c r="A9" s="407" t="s">
        <v>444</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03" t="s">
        <v>6</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ht="15.75" x14ac:dyDescent="0.25">
      <c r="A12" s="408" t="str">
        <f xml:space="preserve"> '1.Титульный лист'!A12</f>
        <v>L_ 2022_1211_Ц_7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03" t="s">
        <v>5</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15.75" x14ac:dyDescent="0.25">
      <c r="A15" s="407" t="str">
        <f xml:space="preserve"> '1.Титульный лист'!A15</f>
        <v>Реконструкция ТП-2589 "Подстанция КТПН, Стерлитамакский р-н,с.Наумовка, ул.Юбилейная", (КТП-10/0,4/400 кВа), Инв.№ 00-003699.</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3" t="s">
        <v>4</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1"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1" customFormat="1" x14ac:dyDescent="0.25">
      <c r="A21" s="502" t="s">
        <v>402</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1" customFormat="1" ht="58.5" customHeight="1" x14ac:dyDescent="0.25">
      <c r="A22" s="493" t="s">
        <v>50</v>
      </c>
      <c r="B22" s="504" t="s">
        <v>22</v>
      </c>
      <c r="C22" s="493" t="s">
        <v>49</v>
      </c>
      <c r="D22" s="493" t="s">
        <v>48</v>
      </c>
      <c r="E22" s="507" t="s">
        <v>413</v>
      </c>
      <c r="F22" s="508"/>
      <c r="G22" s="508"/>
      <c r="H22" s="508"/>
      <c r="I22" s="508"/>
      <c r="J22" s="508"/>
      <c r="K22" s="508"/>
      <c r="L22" s="509"/>
      <c r="M22" s="493" t="s">
        <v>47</v>
      </c>
      <c r="N22" s="493" t="s">
        <v>46</v>
      </c>
      <c r="O22" s="493" t="s">
        <v>45</v>
      </c>
      <c r="P22" s="488" t="s">
        <v>227</v>
      </c>
      <c r="Q22" s="488" t="s">
        <v>44</v>
      </c>
      <c r="R22" s="488" t="s">
        <v>43</v>
      </c>
      <c r="S22" s="488" t="s">
        <v>42</v>
      </c>
      <c r="T22" s="488"/>
      <c r="U22" s="510" t="s">
        <v>41</v>
      </c>
      <c r="V22" s="510" t="s">
        <v>40</v>
      </c>
      <c r="W22" s="488" t="s">
        <v>39</v>
      </c>
      <c r="X22" s="488" t="s">
        <v>38</v>
      </c>
      <c r="Y22" s="488" t="s">
        <v>37</v>
      </c>
      <c r="Z22" s="495" t="s">
        <v>36</v>
      </c>
      <c r="AA22" s="488" t="s">
        <v>35</v>
      </c>
      <c r="AB22" s="488" t="s">
        <v>34</v>
      </c>
      <c r="AC22" s="488" t="s">
        <v>33</v>
      </c>
      <c r="AD22" s="488" t="s">
        <v>32</v>
      </c>
      <c r="AE22" s="488" t="s">
        <v>31</v>
      </c>
      <c r="AF22" s="488" t="s">
        <v>30</v>
      </c>
      <c r="AG22" s="488"/>
      <c r="AH22" s="488"/>
      <c r="AI22" s="488"/>
      <c r="AJ22" s="488"/>
      <c r="AK22" s="488"/>
      <c r="AL22" s="488" t="s">
        <v>29</v>
      </c>
      <c r="AM22" s="488"/>
      <c r="AN22" s="488"/>
      <c r="AO22" s="488"/>
      <c r="AP22" s="488" t="s">
        <v>28</v>
      </c>
      <c r="AQ22" s="488"/>
      <c r="AR22" s="488" t="s">
        <v>27</v>
      </c>
      <c r="AS22" s="488" t="s">
        <v>26</v>
      </c>
      <c r="AT22" s="488" t="s">
        <v>25</v>
      </c>
      <c r="AU22" s="488" t="s">
        <v>24</v>
      </c>
      <c r="AV22" s="496" t="s">
        <v>23</v>
      </c>
    </row>
    <row r="23" spans="1:48" s="21" customFormat="1" ht="64.5" customHeight="1" x14ac:dyDescent="0.25">
      <c r="A23" s="503"/>
      <c r="B23" s="505"/>
      <c r="C23" s="503"/>
      <c r="D23" s="503"/>
      <c r="E23" s="498" t="s">
        <v>21</v>
      </c>
      <c r="F23" s="489" t="s">
        <v>126</v>
      </c>
      <c r="G23" s="489" t="s">
        <v>125</v>
      </c>
      <c r="H23" s="489" t="s">
        <v>124</v>
      </c>
      <c r="I23" s="491" t="s">
        <v>326</v>
      </c>
      <c r="J23" s="491" t="s">
        <v>327</v>
      </c>
      <c r="K23" s="491" t="s">
        <v>328</v>
      </c>
      <c r="L23" s="489" t="s">
        <v>74</v>
      </c>
      <c r="M23" s="503"/>
      <c r="N23" s="503"/>
      <c r="O23" s="503"/>
      <c r="P23" s="488"/>
      <c r="Q23" s="488"/>
      <c r="R23" s="488"/>
      <c r="S23" s="500" t="s">
        <v>2</v>
      </c>
      <c r="T23" s="500" t="s">
        <v>9</v>
      </c>
      <c r="U23" s="510"/>
      <c r="V23" s="510"/>
      <c r="W23" s="488"/>
      <c r="X23" s="488"/>
      <c r="Y23" s="488"/>
      <c r="Z23" s="488"/>
      <c r="AA23" s="488"/>
      <c r="AB23" s="488"/>
      <c r="AC23" s="488"/>
      <c r="AD23" s="488"/>
      <c r="AE23" s="488"/>
      <c r="AF23" s="488" t="s">
        <v>20</v>
      </c>
      <c r="AG23" s="488"/>
      <c r="AH23" s="488" t="s">
        <v>19</v>
      </c>
      <c r="AI23" s="488"/>
      <c r="AJ23" s="493" t="s">
        <v>18</v>
      </c>
      <c r="AK23" s="493" t="s">
        <v>17</v>
      </c>
      <c r="AL23" s="493" t="s">
        <v>16</v>
      </c>
      <c r="AM23" s="493" t="s">
        <v>15</v>
      </c>
      <c r="AN23" s="493" t="s">
        <v>14</v>
      </c>
      <c r="AO23" s="493" t="s">
        <v>13</v>
      </c>
      <c r="AP23" s="493" t="s">
        <v>12</v>
      </c>
      <c r="AQ23" s="511" t="s">
        <v>9</v>
      </c>
      <c r="AR23" s="488"/>
      <c r="AS23" s="488"/>
      <c r="AT23" s="488"/>
      <c r="AU23" s="488"/>
      <c r="AV23" s="497"/>
    </row>
    <row r="24" spans="1:48" s="21" customFormat="1" ht="96.75" customHeight="1" x14ac:dyDescent="0.25">
      <c r="A24" s="494"/>
      <c r="B24" s="506"/>
      <c r="C24" s="494"/>
      <c r="D24" s="494"/>
      <c r="E24" s="499"/>
      <c r="F24" s="490"/>
      <c r="G24" s="490"/>
      <c r="H24" s="490"/>
      <c r="I24" s="492"/>
      <c r="J24" s="492"/>
      <c r="K24" s="492"/>
      <c r="L24" s="490"/>
      <c r="M24" s="494"/>
      <c r="N24" s="494"/>
      <c r="O24" s="494"/>
      <c r="P24" s="488"/>
      <c r="Q24" s="488"/>
      <c r="R24" s="488"/>
      <c r="S24" s="501"/>
      <c r="T24" s="501"/>
      <c r="U24" s="510"/>
      <c r="V24" s="510"/>
      <c r="W24" s="488"/>
      <c r="X24" s="488"/>
      <c r="Y24" s="488"/>
      <c r="Z24" s="488"/>
      <c r="AA24" s="488"/>
      <c r="AB24" s="488"/>
      <c r="AC24" s="488"/>
      <c r="AD24" s="488"/>
      <c r="AE24" s="488"/>
      <c r="AF24" s="143" t="s">
        <v>11</v>
      </c>
      <c r="AG24" s="143" t="s">
        <v>10</v>
      </c>
      <c r="AH24" s="144" t="s">
        <v>2</v>
      </c>
      <c r="AI24" s="144" t="s">
        <v>9</v>
      </c>
      <c r="AJ24" s="494"/>
      <c r="AK24" s="494"/>
      <c r="AL24" s="494"/>
      <c r="AM24" s="494"/>
      <c r="AN24" s="494"/>
      <c r="AO24" s="494"/>
      <c r="AP24" s="494"/>
      <c r="AQ24" s="512"/>
      <c r="AR24" s="488"/>
      <c r="AS24" s="488"/>
      <c r="AT24" s="488"/>
      <c r="AU24" s="488"/>
      <c r="AV24" s="49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204" t="s">
        <v>444</v>
      </c>
      <c r="C26" s="205" t="s">
        <v>432</v>
      </c>
      <c r="D26" s="171" t="s">
        <v>449</v>
      </c>
      <c r="E26" s="20">
        <v>1</v>
      </c>
      <c r="F26" s="20" t="s">
        <v>270</v>
      </c>
      <c r="G26" s="20">
        <v>0.4</v>
      </c>
      <c r="H26" s="20" t="s">
        <v>270</v>
      </c>
      <c r="I26" s="20">
        <v>0.06</v>
      </c>
      <c r="J26" s="20" t="s">
        <v>270</v>
      </c>
      <c r="K26" s="20" t="s">
        <v>270</v>
      </c>
      <c r="L26" s="20" t="s">
        <v>270</v>
      </c>
      <c r="M26" s="20" t="s">
        <v>425</v>
      </c>
      <c r="N26" s="20" t="s">
        <v>425</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11" zoomScaleNormal="90" zoomScaleSheetLayoutView="100" workbookViewId="0">
      <selection activeCell="B27" sqref="B27"/>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518" t="str">
        <f>'1.Титульный лист'!A5</f>
        <v>Год раскрытия информации:  2022 год</v>
      </c>
      <c r="B5" s="518"/>
      <c r="C5" s="84"/>
      <c r="D5" s="84"/>
      <c r="E5" s="84"/>
      <c r="F5" s="84"/>
      <c r="G5" s="84"/>
      <c r="H5" s="84"/>
    </row>
    <row r="6" spans="1:8" ht="18.75" x14ac:dyDescent="0.3">
      <c r="A6" s="148"/>
      <c r="B6" s="148"/>
      <c r="C6" s="148"/>
      <c r="D6" s="148"/>
      <c r="E6" s="148"/>
      <c r="F6" s="148"/>
      <c r="G6" s="148"/>
      <c r="H6" s="148"/>
    </row>
    <row r="7" spans="1:8" ht="18.75" x14ac:dyDescent="0.25">
      <c r="A7" s="406" t="s">
        <v>7</v>
      </c>
      <c r="B7" s="406"/>
      <c r="C7" s="147"/>
      <c r="D7" s="147"/>
      <c r="E7" s="147"/>
      <c r="F7" s="147"/>
      <c r="G7" s="147"/>
      <c r="H7" s="147"/>
    </row>
    <row r="8" spans="1:8" ht="18.75" x14ac:dyDescent="0.25">
      <c r="A8" s="147"/>
      <c r="B8" s="147"/>
      <c r="C8" s="147"/>
      <c r="D8" s="147"/>
      <c r="E8" s="147"/>
      <c r="F8" s="147"/>
      <c r="G8" s="147"/>
      <c r="H8" s="147"/>
    </row>
    <row r="9" spans="1:8" x14ac:dyDescent="0.25">
      <c r="A9" s="407" t="s">
        <v>444</v>
      </c>
      <c r="B9" s="407"/>
      <c r="C9" s="145"/>
      <c r="D9" s="145"/>
      <c r="E9" s="145"/>
      <c r="F9" s="145"/>
      <c r="G9" s="145"/>
      <c r="H9" s="145"/>
    </row>
    <row r="10" spans="1:8" x14ac:dyDescent="0.25">
      <c r="A10" s="403" t="s">
        <v>6</v>
      </c>
      <c r="B10" s="403"/>
      <c r="C10" s="146"/>
      <c r="D10" s="146"/>
      <c r="E10" s="146"/>
      <c r="F10" s="146"/>
      <c r="G10" s="146"/>
      <c r="H10" s="146"/>
    </row>
    <row r="11" spans="1:8" ht="18.75" x14ac:dyDescent="0.25">
      <c r="A11" s="147"/>
      <c r="B11" s="147"/>
      <c r="C11" s="147"/>
      <c r="D11" s="147"/>
      <c r="E11" s="147"/>
      <c r="F11" s="147"/>
      <c r="G11" s="147"/>
      <c r="H11" s="147"/>
    </row>
    <row r="12" spans="1:8" ht="15" customHeight="1" x14ac:dyDescent="0.25">
      <c r="A12" s="408" t="str">
        <f xml:space="preserve"> '1.Титульный лист'!A12</f>
        <v>L_ 2022_1211_Ц_7</v>
      </c>
      <c r="B12" s="408"/>
      <c r="C12" s="154"/>
      <c r="D12" s="154"/>
      <c r="E12" s="154"/>
      <c r="F12" s="154"/>
      <c r="G12" s="154"/>
      <c r="H12" s="154"/>
    </row>
    <row r="13" spans="1:8" x14ac:dyDescent="0.25">
      <c r="A13" s="403" t="s">
        <v>5</v>
      </c>
      <c r="B13" s="403"/>
      <c r="C13" s="146"/>
      <c r="D13" s="146"/>
      <c r="E13" s="146"/>
      <c r="F13" s="146"/>
      <c r="G13" s="146"/>
      <c r="H13" s="146"/>
    </row>
    <row r="14" spans="1:8" ht="18.75" x14ac:dyDescent="0.25">
      <c r="A14" s="10"/>
      <c r="B14" s="10"/>
      <c r="C14" s="10"/>
      <c r="D14" s="10"/>
      <c r="E14" s="10"/>
      <c r="F14" s="10"/>
      <c r="G14" s="10"/>
      <c r="H14" s="10"/>
    </row>
    <row r="15" spans="1:8" ht="30" customHeight="1" x14ac:dyDescent="0.25">
      <c r="A15" s="409" t="str">
        <f xml:space="preserve"> '1.Титульный лист'!A15</f>
        <v>Реконструкция ТП-2589 "Подстанция КТПН, Стерлитамакский р-н,с.Наумовка, ул.Юбилейная", (КТП-10/0,4/400 кВа), Инв.№ 00-003699.</v>
      </c>
      <c r="B15" s="409"/>
      <c r="C15" s="145"/>
      <c r="D15" s="145"/>
      <c r="E15" s="145"/>
      <c r="F15" s="145"/>
      <c r="G15" s="145"/>
      <c r="H15" s="145"/>
    </row>
    <row r="16" spans="1:8" x14ac:dyDescent="0.25">
      <c r="A16" s="403" t="s">
        <v>4</v>
      </c>
      <c r="B16" s="403"/>
      <c r="C16" s="146"/>
      <c r="D16" s="146"/>
      <c r="E16" s="146"/>
      <c r="F16" s="146"/>
      <c r="G16" s="146"/>
      <c r="H16" s="146"/>
    </row>
    <row r="17" spans="1:2" x14ac:dyDescent="0.25">
      <c r="B17" s="117"/>
    </row>
    <row r="18" spans="1:2" ht="21.75" customHeight="1" x14ac:dyDescent="0.25">
      <c r="A18" s="516" t="s">
        <v>403</v>
      </c>
      <c r="B18" s="517"/>
    </row>
    <row r="19" spans="1:2" ht="12" customHeight="1" x14ac:dyDescent="0.25">
      <c r="B19" s="42"/>
    </row>
    <row r="20" spans="1:2" ht="15" customHeight="1" thickBot="1" x14ac:dyDescent="0.3">
      <c r="B20" s="118"/>
    </row>
    <row r="21" spans="1:2" ht="48" customHeight="1" thickBot="1" x14ac:dyDescent="0.3">
      <c r="A21" s="119" t="s">
        <v>277</v>
      </c>
      <c r="B21" s="120" t="str">
        <f>A15</f>
        <v>Реконструкция ТП-2589 "Подстанция КТПН, Стерлитамакский р-н,с.Наумовка, ул.Юбилейная", (КТП-10/0,4/400 кВа), Инв.№ 00-003699.</v>
      </c>
    </row>
    <row r="22" spans="1:2" ht="16.5" thickBot="1" x14ac:dyDescent="0.3">
      <c r="A22" s="119" t="s">
        <v>278</v>
      </c>
      <c r="B22" s="120" t="str">
        <f>'1.Титульный лист'!C26</f>
        <v>Стерлитамакский р-н, с. Наумовка</v>
      </c>
    </row>
    <row r="23" spans="1:2" ht="16.5" thickBot="1" x14ac:dyDescent="0.3">
      <c r="A23" s="119" t="s">
        <v>250</v>
      </c>
      <c r="B23" s="121" t="s">
        <v>440</v>
      </c>
    </row>
    <row r="24" spans="1:2" ht="16.5" thickBot="1" x14ac:dyDescent="0.3">
      <c r="A24" s="119" t="s">
        <v>279</v>
      </c>
      <c r="B24" s="121">
        <v>0.4</v>
      </c>
    </row>
    <row r="25" spans="1:2" ht="16.5" thickBot="1" x14ac:dyDescent="0.3">
      <c r="A25" s="122" t="s">
        <v>280</v>
      </c>
      <c r="B25" s="120" t="s">
        <v>434</v>
      </c>
    </row>
    <row r="26" spans="1:2" ht="16.5" thickBot="1" x14ac:dyDescent="0.3">
      <c r="A26" s="123" t="s">
        <v>281</v>
      </c>
      <c r="B26" s="124" t="s">
        <v>450</v>
      </c>
    </row>
    <row r="27" spans="1:2" ht="29.25" thickBot="1" x14ac:dyDescent="0.3">
      <c r="A27" s="129" t="s">
        <v>458</v>
      </c>
      <c r="B27" s="195">
        <f>'1.Титульный лист'!C47</f>
        <v>2.6215463999999997</v>
      </c>
    </row>
    <row r="28" spans="1:2" ht="16.5" thickBot="1" x14ac:dyDescent="0.3">
      <c r="A28" s="126" t="s">
        <v>282</v>
      </c>
      <c r="B28" s="126" t="s">
        <v>430</v>
      </c>
    </row>
    <row r="29" spans="1:2" ht="29.25" thickBot="1" x14ac:dyDescent="0.3">
      <c r="A29" s="130" t="s">
        <v>283</v>
      </c>
      <c r="B29" s="558">
        <f>B27</f>
        <v>2.6215463999999997</v>
      </c>
    </row>
    <row r="30" spans="1:2" ht="29.25" thickBot="1" x14ac:dyDescent="0.3">
      <c r="A30" s="130" t="s">
        <v>284</v>
      </c>
      <c r="B30" s="126" t="str">
        <f>'1.Титульный лист'!C48</f>
        <v>2,74723346 млн. руб.</v>
      </c>
    </row>
    <row r="31" spans="1:2" ht="16.5" thickBot="1" x14ac:dyDescent="0.3">
      <c r="A31" s="126" t="s">
        <v>285</v>
      </c>
      <c r="B31" s="126"/>
    </row>
    <row r="32" spans="1:2" ht="29.25" thickBot="1" x14ac:dyDescent="0.3">
      <c r="A32" s="130" t="s">
        <v>286</v>
      </c>
      <c r="B32" s="126"/>
    </row>
    <row r="33" spans="1:2" ht="16.5" thickBot="1" x14ac:dyDescent="0.3">
      <c r="A33" s="126" t="s">
        <v>459</v>
      </c>
      <c r="B33" s="126"/>
    </row>
    <row r="34" spans="1:2" ht="16.5" thickBot="1" x14ac:dyDescent="0.3">
      <c r="A34" s="126" t="s">
        <v>288</v>
      </c>
      <c r="B34" s="183"/>
    </row>
    <row r="35" spans="1:2" ht="16.5" thickBot="1" x14ac:dyDescent="0.3">
      <c r="A35" s="126" t="s">
        <v>289</v>
      </c>
      <c r="B35" s="126"/>
    </row>
    <row r="36" spans="1:2" ht="16.5" thickBot="1" x14ac:dyDescent="0.3">
      <c r="A36" s="126" t="s">
        <v>290</v>
      </c>
      <c r="B36" s="126"/>
    </row>
    <row r="37" spans="1:2" ht="29.25" thickBot="1" x14ac:dyDescent="0.3">
      <c r="A37" s="130" t="s">
        <v>291</v>
      </c>
      <c r="B37" s="126"/>
    </row>
    <row r="38" spans="1:2" ht="16.5" thickBot="1" x14ac:dyDescent="0.3">
      <c r="A38" s="126" t="s">
        <v>459</v>
      </c>
      <c r="B38" s="126"/>
    </row>
    <row r="39" spans="1:2" ht="16.5" thickBot="1" x14ac:dyDescent="0.3">
      <c r="A39" s="126" t="s">
        <v>288</v>
      </c>
      <c r="B39" s="183"/>
    </row>
    <row r="40" spans="1:2" ht="16.5" thickBot="1" x14ac:dyDescent="0.3">
      <c r="A40" s="126" t="s">
        <v>289</v>
      </c>
      <c r="B40" s="126"/>
    </row>
    <row r="41" spans="1:2" ht="16.5" thickBot="1" x14ac:dyDescent="0.3">
      <c r="A41" s="126" t="s">
        <v>290</v>
      </c>
      <c r="B41" s="126"/>
    </row>
    <row r="42" spans="1:2" ht="29.25" thickBot="1" x14ac:dyDescent="0.3">
      <c r="A42" s="130" t="s">
        <v>292</v>
      </c>
      <c r="B42" s="126"/>
    </row>
    <row r="43" spans="1:2" ht="16.5" thickBot="1" x14ac:dyDescent="0.3">
      <c r="A43" s="126" t="s">
        <v>287</v>
      </c>
      <c r="B43" s="126"/>
    </row>
    <row r="44" spans="1:2" ht="16.5" thickBot="1" x14ac:dyDescent="0.3">
      <c r="A44" s="126" t="s">
        <v>288</v>
      </c>
      <c r="B44" s="126"/>
    </row>
    <row r="45" spans="1:2" ht="16.5" thickBot="1" x14ac:dyDescent="0.3">
      <c r="A45" s="126" t="s">
        <v>289</v>
      </c>
      <c r="B45" s="126"/>
    </row>
    <row r="46" spans="1:2" ht="16.5" thickBot="1" x14ac:dyDescent="0.3">
      <c r="A46" s="126" t="s">
        <v>290</v>
      </c>
      <c r="B46" s="126"/>
    </row>
    <row r="47" spans="1:2" ht="29.25" thickBot="1" x14ac:dyDescent="0.3">
      <c r="A47" s="125" t="s">
        <v>293</v>
      </c>
      <c r="B47" s="178"/>
    </row>
    <row r="48" spans="1:2" ht="16.5" thickBot="1" x14ac:dyDescent="0.3">
      <c r="A48" s="127" t="s">
        <v>285</v>
      </c>
      <c r="B48" s="131"/>
    </row>
    <row r="49" spans="1:2" ht="16.5" thickBot="1" x14ac:dyDescent="0.3">
      <c r="A49" s="127" t="s">
        <v>294</v>
      </c>
      <c r="B49" s="131"/>
    </row>
    <row r="50" spans="1:2" ht="16.5" thickBot="1" x14ac:dyDescent="0.3">
      <c r="A50" s="127" t="s">
        <v>295</v>
      </c>
      <c r="B50" s="179"/>
    </row>
    <row r="51" spans="1:2" ht="16.5" thickBot="1" x14ac:dyDescent="0.3">
      <c r="A51" s="127" t="s">
        <v>296</v>
      </c>
      <c r="B51" s="180"/>
    </row>
    <row r="52" spans="1:2" ht="16.5" thickBot="1" x14ac:dyDescent="0.3">
      <c r="A52" s="122" t="s">
        <v>297</v>
      </c>
      <c r="B52" s="181"/>
    </row>
    <row r="53" spans="1:2" ht="16.5" thickBot="1" x14ac:dyDescent="0.3">
      <c r="A53" s="122" t="s">
        <v>298</v>
      </c>
      <c r="B53" s="132"/>
    </row>
    <row r="54" spans="1:2" ht="16.5" thickBot="1" x14ac:dyDescent="0.3">
      <c r="A54" s="122" t="s">
        <v>299</v>
      </c>
      <c r="B54" s="181">
        <v>100</v>
      </c>
    </row>
    <row r="55" spans="1:2" ht="16.5" thickBot="1" x14ac:dyDescent="0.3">
      <c r="A55" s="123" t="s">
        <v>300</v>
      </c>
      <c r="B55" s="182" t="str">
        <f>B30</f>
        <v>2,74723346 млн. руб.</v>
      </c>
    </row>
    <row r="56" spans="1:2" ht="15.6" customHeight="1" x14ac:dyDescent="0.25">
      <c r="A56" s="172" t="s">
        <v>301</v>
      </c>
      <c r="B56" s="175"/>
    </row>
    <row r="57" spans="1:2" x14ac:dyDescent="0.25">
      <c r="A57" s="173" t="s">
        <v>302</v>
      </c>
      <c r="B57" s="210" t="s">
        <v>444</v>
      </c>
    </row>
    <row r="58" spans="1:2" x14ac:dyDescent="0.25">
      <c r="A58" s="173" t="s">
        <v>303</v>
      </c>
      <c r="B58" s="210" t="s">
        <v>955</v>
      </c>
    </row>
    <row r="59" spans="1:2" x14ac:dyDescent="0.25">
      <c r="A59" s="173" t="s">
        <v>304</v>
      </c>
      <c r="B59" s="210"/>
    </row>
    <row r="60" spans="1:2" x14ac:dyDescent="0.25">
      <c r="A60" s="173" t="s">
        <v>305</v>
      </c>
      <c r="B60" s="210" t="s">
        <v>956</v>
      </c>
    </row>
    <row r="61" spans="1:2" ht="16.5" thickBot="1" x14ac:dyDescent="0.3">
      <c r="A61" s="174" t="s">
        <v>306</v>
      </c>
      <c r="B61" s="210"/>
    </row>
    <row r="62" spans="1:2" ht="30.75" thickBot="1" x14ac:dyDescent="0.3">
      <c r="A62" s="127" t="s">
        <v>307</v>
      </c>
      <c r="B62" s="209"/>
    </row>
    <row r="63" spans="1:2" ht="29.25" thickBot="1" x14ac:dyDescent="0.3">
      <c r="A63" s="122" t="s">
        <v>308</v>
      </c>
      <c r="B63" s="211"/>
    </row>
    <row r="64" spans="1:2" ht="16.5" thickBot="1" x14ac:dyDescent="0.3">
      <c r="A64" s="127" t="s">
        <v>285</v>
      </c>
      <c r="B64" s="212"/>
    </row>
    <row r="65" spans="1:2" ht="16.5" thickBot="1" x14ac:dyDescent="0.3">
      <c r="A65" s="127" t="s">
        <v>309</v>
      </c>
      <c r="B65" s="211"/>
    </row>
    <row r="66" spans="1:2" ht="16.5" thickBot="1" x14ac:dyDescent="0.3">
      <c r="A66" s="127" t="s">
        <v>310</v>
      </c>
      <c r="B66" s="212"/>
    </row>
    <row r="67" spans="1:2" ht="32.25" customHeight="1" thickBot="1" x14ac:dyDescent="0.3">
      <c r="A67" s="133" t="s">
        <v>311</v>
      </c>
      <c r="B67" s="213" t="str">
        <f xml:space="preserve"> '3.3 Паспорт описание'!C24</f>
        <v>КТП-10/0,4/400 кВа ВЛИ-0,4кВ L-0,06м</v>
      </c>
    </row>
    <row r="68" spans="1:2" ht="16.5" thickBot="1" x14ac:dyDescent="0.3">
      <c r="A68" s="122" t="s">
        <v>312</v>
      </c>
      <c r="B68" s="132"/>
    </row>
    <row r="69" spans="1:2" ht="16.5" thickBot="1" x14ac:dyDescent="0.3">
      <c r="A69" s="128" t="s">
        <v>313</v>
      </c>
      <c r="B69" s="170">
        <v>44875</v>
      </c>
    </row>
    <row r="70" spans="1:2" ht="16.5" thickBot="1" x14ac:dyDescent="0.3">
      <c r="A70" s="128" t="s">
        <v>314</v>
      </c>
      <c r="B70" s="134"/>
    </row>
    <row r="71" spans="1:2" ht="16.5" thickBot="1" x14ac:dyDescent="0.3">
      <c r="A71" s="128" t="s">
        <v>315</v>
      </c>
      <c r="B71" s="134"/>
    </row>
    <row r="72" spans="1:2" ht="29.25" thickBot="1" x14ac:dyDescent="0.3">
      <c r="A72" s="135" t="s">
        <v>316</v>
      </c>
      <c r="B72" s="223" t="s">
        <v>953</v>
      </c>
    </row>
    <row r="73" spans="1:2" ht="28.5" x14ac:dyDescent="0.25">
      <c r="A73" s="125" t="s">
        <v>317</v>
      </c>
      <c r="B73" s="513"/>
    </row>
    <row r="74" spans="1:2" x14ac:dyDescent="0.25">
      <c r="A74" s="128" t="s">
        <v>318</v>
      </c>
      <c r="B74" s="514"/>
    </row>
    <row r="75" spans="1:2" x14ac:dyDescent="0.25">
      <c r="A75" s="128" t="s">
        <v>319</v>
      </c>
      <c r="B75" s="514"/>
    </row>
    <row r="76" spans="1:2" x14ac:dyDescent="0.25">
      <c r="A76" s="128" t="s">
        <v>320</v>
      </c>
      <c r="B76" s="514"/>
    </row>
    <row r="77" spans="1:2" x14ac:dyDescent="0.25">
      <c r="A77" s="128" t="s">
        <v>321</v>
      </c>
      <c r="B77" s="514"/>
    </row>
    <row r="78" spans="1:2" ht="16.5" thickBot="1" x14ac:dyDescent="0.3">
      <c r="A78" s="136" t="s">
        <v>322</v>
      </c>
      <c r="B78" s="515"/>
    </row>
    <row r="80" spans="1:2" x14ac:dyDescent="0.25">
      <c r="A80" s="137"/>
      <c r="B80" s="138"/>
    </row>
    <row r="81" spans="2:2" x14ac:dyDescent="0.25">
      <c r="B81" s="139"/>
    </row>
    <row r="82" spans="2:2" x14ac:dyDescent="0.25">
      <c r="B82" s="14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960"/>
  <sheetViews>
    <sheetView workbookViewId="0">
      <selection activeCell="AL18" sqref="AL18"/>
    </sheetView>
  </sheetViews>
  <sheetFormatPr defaultColWidth="9.140625" defaultRowHeight="11.25" x14ac:dyDescent="0.2"/>
  <cols>
    <col min="1" max="1" width="8.140625" style="226" customWidth="1"/>
    <col min="2" max="2" width="20.140625" style="226" customWidth="1"/>
    <col min="3" max="4" width="10.42578125" style="226" customWidth="1"/>
    <col min="5" max="5" width="13.28515625" style="226" customWidth="1"/>
    <col min="6" max="6" width="8.5703125" style="226" customWidth="1"/>
    <col min="7" max="7" width="7.85546875" style="226" customWidth="1"/>
    <col min="8" max="8" width="8.42578125" style="226" customWidth="1"/>
    <col min="9" max="9" width="8.7109375" style="226" customWidth="1"/>
    <col min="10" max="10" width="8.140625" style="226" customWidth="1"/>
    <col min="11" max="11" width="8.5703125" style="226" customWidth="1"/>
    <col min="12" max="12" width="10" style="226" customWidth="1"/>
    <col min="13" max="13" width="6" style="226" customWidth="1"/>
    <col min="14" max="14" width="9.7109375" style="226" customWidth="1"/>
    <col min="15" max="15" width="9.140625" style="226" customWidth="1"/>
    <col min="16" max="16" width="49.140625" style="227" hidden="1" customWidth="1"/>
    <col min="17" max="17" width="42.42578125" style="227" hidden="1" customWidth="1"/>
    <col min="18" max="18" width="99.7109375" style="227" hidden="1" customWidth="1"/>
    <col min="19" max="22" width="138.42578125" style="227" hidden="1" customWidth="1"/>
    <col min="23" max="23" width="34.140625" style="227" hidden="1" customWidth="1"/>
    <col min="24" max="24" width="110.140625" style="227" hidden="1" customWidth="1"/>
    <col min="25" max="28" width="34.140625" style="227" hidden="1" customWidth="1"/>
    <col min="29" max="29" width="84.42578125" style="227" hidden="1" customWidth="1"/>
    <col min="30" max="30" width="110.140625" style="227" hidden="1" customWidth="1"/>
    <col min="31" max="31" width="138.42578125" style="227" hidden="1" customWidth="1"/>
    <col min="32" max="32" width="110.140625" style="227" hidden="1" customWidth="1"/>
    <col min="33" max="36" width="84.42578125" style="227" hidden="1" customWidth="1"/>
    <col min="37" max="16384" width="9.140625" style="226"/>
  </cols>
  <sheetData>
    <row r="1" spans="1:20" s="226" customFormat="1" x14ac:dyDescent="0.2">
      <c r="N1" s="231" t="s">
        <v>597</v>
      </c>
    </row>
    <row r="2" spans="1:20" s="226" customFormat="1" x14ac:dyDescent="0.2">
      <c r="N2" s="231" t="s">
        <v>598</v>
      </c>
    </row>
    <row r="3" spans="1:20" s="226" customFormat="1" ht="8.25" customHeight="1" x14ac:dyDescent="0.2">
      <c r="N3" s="231"/>
    </row>
    <row r="4" spans="1:20" s="226" customFormat="1" ht="14.25" customHeight="1" x14ac:dyDescent="0.2">
      <c r="A4" s="523" t="s">
        <v>599</v>
      </c>
      <c r="B4" s="523"/>
      <c r="C4" s="523"/>
      <c r="D4" s="232"/>
      <c r="K4" s="523" t="s">
        <v>600</v>
      </c>
      <c r="L4" s="523"/>
      <c r="M4" s="523"/>
      <c r="N4" s="523"/>
    </row>
    <row r="5" spans="1:20" s="226" customFormat="1" ht="12" customHeight="1" x14ac:dyDescent="0.2">
      <c r="A5" s="524"/>
      <c r="B5" s="524"/>
      <c r="C5" s="524"/>
      <c r="D5" s="524"/>
      <c r="E5" s="227"/>
      <c r="J5" s="525"/>
      <c r="K5" s="525"/>
      <c r="L5" s="525"/>
      <c r="M5" s="525"/>
      <c r="N5" s="525"/>
    </row>
    <row r="6" spans="1:20" s="226" customFormat="1" x14ac:dyDescent="0.2">
      <c r="A6" s="519"/>
      <c r="B6" s="519"/>
      <c r="C6" s="519"/>
      <c r="D6" s="519"/>
      <c r="J6" s="519"/>
      <c r="K6" s="519"/>
      <c r="L6" s="519"/>
      <c r="M6" s="519"/>
      <c r="N6" s="519"/>
      <c r="P6" s="227" t="s">
        <v>460</v>
      </c>
      <c r="Q6" s="227" t="s">
        <v>460</v>
      </c>
    </row>
    <row r="7" spans="1:20" s="226" customFormat="1" ht="17.25" customHeight="1" x14ac:dyDescent="0.2">
      <c r="A7" s="233"/>
      <c r="B7" s="234"/>
      <c r="C7" s="227"/>
      <c r="D7" s="227"/>
      <c r="J7" s="233"/>
      <c r="K7" s="233"/>
      <c r="L7" s="233"/>
      <c r="M7" s="233"/>
      <c r="N7" s="234"/>
    </row>
    <row r="8" spans="1:20" s="226" customFormat="1" ht="16.5" customHeight="1" x14ac:dyDescent="0.2">
      <c r="A8" s="226" t="s">
        <v>601</v>
      </c>
      <c r="B8" s="235"/>
      <c r="C8" s="235"/>
      <c r="D8" s="235"/>
      <c r="L8" s="235"/>
      <c r="M8" s="235"/>
      <c r="N8" s="231" t="s">
        <v>601</v>
      </c>
    </row>
    <row r="9" spans="1:20" s="226" customFormat="1" ht="15.75" customHeight="1" x14ac:dyDescent="0.2">
      <c r="F9" s="236"/>
    </row>
    <row r="10" spans="1:20" s="226" customFormat="1" ht="22.5" customHeight="1" x14ac:dyDescent="0.2">
      <c r="A10" s="237" t="s">
        <v>602</v>
      </c>
      <c r="B10" s="235"/>
      <c r="D10" s="519" t="s">
        <v>461</v>
      </c>
      <c r="E10" s="519"/>
      <c r="F10" s="519"/>
      <c r="G10" s="519"/>
      <c r="H10" s="519"/>
      <c r="I10" s="519"/>
      <c r="J10" s="519"/>
      <c r="K10" s="519"/>
      <c r="L10" s="519"/>
      <c r="M10" s="519"/>
      <c r="N10" s="519"/>
      <c r="R10" s="227" t="s">
        <v>461</v>
      </c>
    </row>
    <row r="11" spans="1:20" s="226" customFormat="1" ht="15" customHeight="1" x14ac:dyDescent="0.2">
      <c r="A11" s="238" t="s">
        <v>603</v>
      </c>
      <c r="D11" s="233" t="s">
        <v>604</v>
      </c>
      <c r="E11" s="233"/>
      <c r="F11" s="239"/>
      <c r="G11" s="239"/>
      <c r="H11" s="239"/>
      <c r="I11" s="239"/>
      <c r="J11" s="239"/>
      <c r="K11" s="239"/>
      <c r="L11" s="239"/>
      <c r="M11" s="239"/>
      <c r="N11" s="239"/>
    </row>
    <row r="12" spans="1:20" s="226" customFormat="1" ht="8.25" customHeight="1" x14ac:dyDescent="0.2">
      <c r="A12" s="238"/>
      <c r="F12" s="235"/>
      <c r="G12" s="235"/>
      <c r="H12" s="235"/>
      <c r="I12" s="235"/>
      <c r="J12" s="235"/>
      <c r="K12" s="235"/>
      <c r="L12" s="235"/>
      <c r="M12" s="235"/>
      <c r="N12" s="235"/>
    </row>
    <row r="13" spans="1:20" s="226" customFormat="1" ht="11.25" customHeight="1" x14ac:dyDescent="0.2">
      <c r="A13" s="520" t="s">
        <v>605</v>
      </c>
      <c r="B13" s="520"/>
      <c r="C13" s="520"/>
      <c r="D13" s="520"/>
      <c r="E13" s="520"/>
      <c r="F13" s="520"/>
      <c r="G13" s="520"/>
      <c r="H13" s="520"/>
      <c r="I13" s="520"/>
      <c r="J13" s="520"/>
      <c r="K13" s="520"/>
      <c r="L13" s="520"/>
      <c r="M13" s="520"/>
      <c r="N13" s="520"/>
      <c r="S13" s="227" t="s">
        <v>460</v>
      </c>
    </row>
    <row r="14" spans="1:20" s="226" customFormat="1" x14ac:dyDescent="0.2">
      <c r="A14" s="521" t="s">
        <v>606</v>
      </c>
      <c r="B14" s="521"/>
      <c r="C14" s="521"/>
      <c r="D14" s="521"/>
      <c r="E14" s="521"/>
      <c r="F14" s="521"/>
      <c r="G14" s="521"/>
      <c r="H14" s="521"/>
      <c r="I14" s="521"/>
      <c r="J14" s="521"/>
      <c r="K14" s="521"/>
      <c r="L14" s="521"/>
      <c r="M14" s="521"/>
      <c r="N14" s="521"/>
    </row>
    <row r="15" spans="1:20" s="226" customFormat="1" ht="8.25" customHeight="1" x14ac:dyDescent="0.2">
      <c r="A15" s="240"/>
      <c r="B15" s="240"/>
      <c r="C15" s="240"/>
      <c r="D15" s="240"/>
      <c r="E15" s="240"/>
      <c r="F15" s="240"/>
      <c r="G15" s="240"/>
      <c r="H15" s="240"/>
      <c r="I15" s="240"/>
      <c r="J15" s="240"/>
      <c r="K15" s="240"/>
      <c r="L15" s="240"/>
      <c r="M15" s="240"/>
      <c r="N15" s="240"/>
    </row>
    <row r="16" spans="1:20" s="226" customFormat="1" ht="11.25" customHeight="1" x14ac:dyDescent="0.2">
      <c r="A16" s="520" t="s">
        <v>605</v>
      </c>
      <c r="B16" s="520"/>
      <c r="C16" s="520"/>
      <c r="D16" s="520"/>
      <c r="E16" s="520"/>
      <c r="F16" s="520"/>
      <c r="G16" s="520"/>
      <c r="H16" s="520"/>
      <c r="I16" s="520"/>
      <c r="J16" s="520"/>
      <c r="K16" s="520"/>
      <c r="L16" s="520"/>
      <c r="M16" s="520"/>
      <c r="N16" s="520"/>
      <c r="T16" s="227" t="s">
        <v>460</v>
      </c>
    </row>
    <row r="17" spans="1:21" s="226" customFormat="1" x14ac:dyDescent="0.2">
      <c r="A17" s="521" t="s">
        <v>607</v>
      </c>
      <c r="B17" s="521"/>
      <c r="C17" s="521"/>
      <c r="D17" s="521"/>
      <c r="E17" s="521"/>
      <c r="F17" s="521"/>
      <c r="G17" s="521"/>
      <c r="H17" s="521"/>
      <c r="I17" s="521"/>
      <c r="J17" s="521"/>
      <c r="K17" s="521"/>
      <c r="L17" s="521"/>
      <c r="M17" s="521"/>
      <c r="N17" s="521"/>
    </row>
    <row r="18" spans="1:21" s="226" customFormat="1" ht="24" customHeight="1" x14ac:dyDescent="0.25">
      <c r="A18" s="522" t="s">
        <v>608</v>
      </c>
      <c r="B18" s="522"/>
      <c r="C18" s="522"/>
      <c r="D18" s="522"/>
      <c r="E18" s="522"/>
      <c r="F18" s="522"/>
      <c r="G18" s="522"/>
      <c r="H18" s="522"/>
      <c r="I18" s="522"/>
      <c r="J18" s="522"/>
      <c r="K18" s="522"/>
      <c r="L18" s="522"/>
      <c r="M18" s="522"/>
      <c r="N18" s="522"/>
    </row>
    <row r="19" spans="1:21" s="226" customFormat="1" ht="8.25" customHeight="1" x14ac:dyDescent="0.25">
      <c r="A19" s="241"/>
      <c r="B19" s="241"/>
      <c r="C19" s="241"/>
      <c r="D19" s="241"/>
      <c r="E19" s="241"/>
      <c r="F19" s="241"/>
      <c r="G19" s="241"/>
      <c r="H19" s="241"/>
      <c r="I19" s="241"/>
      <c r="J19" s="241"/>
      <c r="K19" s="241"/>
      <c r="L19" s="241"/>
      <c r="M19" s="241"/>
      <c r="N19" s="241"/>
    </row>
    <row r="20" spans="1:21" s="226" customFormat="1" x14ac:dyDescent="0.2">
      <c r="A20" s="520" t="s">
        <v>609</v>
      </c>
      <c r="B20" s="520"/>
      <c r="C20" s="520"/>
      <c r="D20" s="520"/>
      <c r="E20" s="520"/>
      <c r="F20" s="520"/>
      <c r="G20" s="520"/>
      <c r="H20" s="520"/>
      <c r="I20" s="520"/>
      <c r="J20" s="520"/>
      <c r="K20" s="520"/>
      <c r="L20" s="520"/>
      <c r="M20" s="520"/>
      <c r="N20" s="520"/>
      <c r="U20" s="227" t="s">
        <v>610</v>
      </c>
    </row>
    <row r="21" spans="1:21" s="226" customFormat="1" ht="13.5" customHeight="1" x14ac:dyDescent="0.2">
      <c r="A21" s="521" t="s">
        <v>611</v>
      </c>
      <c r="B21" s="521"/>
      <c r="C21" s="521"/>
      <c r="D21" s="521"/>
      <c r="E21" s="521"/>
      <c r="F21" s="521"/>
      <c r="G21" s="521"/>
      <c r="H21" s="521"/>
      <c r="I21" s="521"/>
      <c r="J21" s="521"/>
      <c r="K21" s="521"/>
      <c r="L21" s="521"/>
      <c r="M21" s="521"/>
      <c r="N21" s="521"/>
    </row>
    <row r="22" spans="1:21" s="226" customFormat="1" ht="15" customHeight="1" x14ac:dyDescent="0.2">
      <c r="A22" s="226" t="s">
        <v>612</v>
      </c>
      <c r="B22" s="242" t="s">
        <v>613</v>
      </c>
      <c r="C22" s="226" t="s">
        <v>614</v>
      </c>
      <c r="F22" s="227"/>
      <c r="G22" s="227"/>
      <c r="H22" s="227"/>
      <c r="I22" s="227"/>
      <c r="J22" s="227"/>
      <c r="K22" s="227"/>
      <c r="L22" s="227"/>
      <c r="M22" s="227"/>
      <c r="N22" s="227"/>
    </row>
    <row r="23" spans="1:21" s="226" customFormat="1" ht="18" customHeight="1" x14ac:dyDescent="0.2">
      <c r="A23" s="226" t="s">
        <v>615</v>
      </c>
      <c r="B23" s="520"/>
      <c r="C23" s="520"/>
      <c r="D23" s="520"/>
      <c r="E23" s="520"/>
      <c r="F23" s="520"/>
      <c r="G23" s="227"/>
      <c r="H23" s="227"/>
      <c r="I23" s="227"/>
      <c r="J23" s="227"/>
      <c r="K23" s="227"/>
      <c r="L23" s="227"/>
      <c r="M23" s="227"/>
      <c r="N23" s="227"/>
    </row>
    <row r="24" spans="1:21" s="226" customFormat="1" x14ac:dyDescent="0.2">
      <c r="B24" s="542" t="s">
        <v>616</v>
      </c>
      <c r="C24" s="542"/>
      <c r="D24" s="542"/>
      <c r="E24" s="542"/>
      <c r="F24" s="542"/>
      <c r="G24" s="243"/>
      <c r="H24" s="243"/>
      <c r="I24" s="243"/>
      <c r="J24" s="243"/>
      <c r="K24" s="243"/>
      <c r="L24" s="243"/>
      <c r="M24" s="244"/>
      <c r="N24" s="243"/>
    </row>
    <row r="25" spans="1:21" s="226" customFormat="1" ht="9.75" customHeight="1" x14ac:dyDescent="0.2">
      <c r="D25" s="245"/>
      <c r="E25" s="245"/>
      <c r="F25" s="245"/>
      <c r="G25" s="245"/>
      <c r="H25" s="245"/>
      <c r="I25" s="245"/>
      <c r="J25" s="245"/>
      <c r="K25" s="245"/>
      <c r="L25" s="245"/>
      <c r="M25" s="243"/>
      <c r="N25" s="243"/>
    </row>
    <row r="26" spans="1:21" s="226" customFormat="1" x14ac:dyDescent="0.2">
      <c r="A26" s="246" t="s">
        <v>617</v>
      </c>
      <c r="D26" s="233"/>
      <c r="F26" s="247"/>
      <c r="G26" s="247"/>
      <c r="H26" s="247"/>
      <c r="I26" s="247"/>
      <c r="J26" s="247"/>
      <c r="K26" s="247"/>
      <c r="L26" s="247"/>
      <c r="M26" s="247"/>
      <c r="N26" s="247"/>
    </row>
    <row r="27" spans="1:21" s="226" customFormat="1" ht="9.75" customHeight="1" x14ac:dyDescent="0.2">
      <c r="D27" s="247"/>
      <c r="E27" s="247"/>
      <c r="F27" s="247"/>
      <c r="G27" s="247"/>
      <c r="H27" s="247"/>
      <c r="I27" s="247"/>
      <c r="J27" s="247"/>
      <c r="K27" s="247"/>
      <c r="L27" s="247"/>
      <c r="M27" s="247"/>
      <c r="N27" s="247"/>
    </row>
    <row r="28" spans="1:21" s="226" customFormat="1" ht="12.75" customHeight="1" x14ac:dyDescent="0.2">
      <c r="A28" s="246" t="s">
        <v>618</v>
      </c>
      <c r="C28" s="248">
        <v>2621.55</v>
      </c>
      <c r="D28" s="249" t="s">
        <v>619</v>
      </c>
      <c r="E28" s="238" t="s">
        <v>620</v>
      </c>
      <c r="L28" s="250"/>
      <c r="M28" s="250"/>
    </row>
    <row r="29" spans="1:21" s="226" customFormat="1" ht="12.75" customHeight="1" x14ac:dyDescent="0.2">
      <c r="B29" s="226" t="s">
        <v>621</v>
      </c>
      <c r="C29" s="251"/>
      <c r="D29" s="252"/>
      <c r="E29" s="238"/>
    </row>
    <row r="30" spans="1:21" s="226" customFormat="1" ht="12.75" customHeight="1" x14ac:dyDescent="0.2">
      <c r="B30" s="226" t="s">
        <v>622</v>
      </c>
      <c r="C30" s="248">
        <v>298.33</v>
      </c>
      <c r="D30" s="249" t="s">
        <v>623</v>
      </c>
      <c r="E30" s="238" t="s">
        <v>620</v>
      </c>
      <c r="G30" s="226" t="s">
        <v>624</v>
      </c>
      <c r="L30" s="248">
        <v>102.58</v>
      </c>
      <c r="M30" s="249" t="s">
        <v>625</v>
      </c>
      <c r="N30" s="238" t="s">
        <v>620</v>
      </c>
    </row>
    <row r="31" spans="1:21" s="226" customFormat="1" ht="12.75" customHeight="1" x14ac:dyDescent="0.2">
      <c r="B31" s="226" t="s">
        <v>626</v>
      </c>
      <c r="C31" s="248">
        <v>98.01</v>
      </c>
      <c r="D31" s="253" t="s">
        <v>627</v>
      </c>
      <c r="E31" s="238" t="s">
        <v>620</v>
      </c>
      <c r="G31" s="226" t="s">
        <v>628</v>
      </c>
      <c r="L31" s="254"/>
      <c r="M31" s="254">
        <v>394.63</v>
      </c>
      <c r="N31" s="238" t="s">
        <v>629</v>
      </c>
    </row>
    <row r="32" spans="1:21" s="226" customFormat="1" ht="12.75" customHeight="1" x14ac:dyDescent="0.2">
      <c r="B32" s="226" t="s">
        <v>630</v>
      </c>
      <c r="C32" s="248">
        <v>1509.12</v>
      </c>
      <c r="D32" s="253" t="s">
        <v>631</v>
      </c>
      <c r="E32" s="238" t="s">
        <v>620</v>
      </c>
      <c r="G32" s="226" t="s">
        <v>632</v>
      </c>
      <c r="L32" s="254"/>
      <c r="M32" s="254">
        <v>36.979999999999997</v>
      </c>
      <c r="N32" s="238" t="s">
        <v>629</v>
      </c>
    </row>
    <row r="33" spans="1:26" s="226" customFormat="1" ht="12.75" customHeight="1" x14ac:dyDescent="0.2">
      <c r="B33" s="226" t="s">
        <v>633</v>
      </c>
      <c r="C33" s="248">
        <v>82.79</v>
      </c>
      <c r="D33" s="249" t="s">
        <v>634</v>
      </c>
      <c r="E33" s="238" t="s">
        <v>620</v>
      </c>
      <c r="G33" s="226" t="s">
        <v>635</v>
      </c>
      <c r="L33" s="543"/>
      <c r="M33" s="543"/>
    </row>
    <row r="34" spans="1:26" s="226" customFormat="1" ht="9.75" customHeight="1" x14ac:dyDescent="0.2">
      <c r="A34" s="255"/>
    </row>
    <row r="35" spans="1:26" s="226" customFormat="1" ht="36" customHeight="1" x14ac:dyDescent="0.2">
      <c r="A35" s="532" t="s">
        <v>636</v>
      </c>
      <c r="B35" s="532" t="s">
        <v>637</v>
      </c>
      <c r="C35" s="526" t="s">
        <v>638</v>
      </c>
      <c r="D35" s="527"/>
      <c r="E35" s="528"/>
      <c r="F35" s="532" t="s">
        <v>639</v>
      </c>
      <c r="G35" s="526" t="s">
        <v>21</v>
      </c>
      <c r="H35" s="527"/>
      <c r="I35" s="528"/>
      <c r="J35" s="526" t="s">
        <v>640</v>
      </c>
      <c r="K35" s="527"/>
      <c r="L35" s="528"/>
      <c r="M35" s="532" t="s">
        <v>641</v>
      </c>
      <c r="N35" s="532" t="s">
        <v>642</v>
      </c>
    </row>
    <row r="36" spans="1:26" s="226" customFormat="1" ht="36.75" customHeight="1" x14ac:dyDescent="0.2">
      <c r="A36" s="533"/>
      <c r="B36" s="533"/>
      <c r="C36" s="544"/>
      <c r="D36" s="545"/>
      <c r="E36" s="546"/>
      <c r="F36" s="533"/>
      <c r="G36" s="529"/>
      <c r="H36" s="530"/>
      <c r="I36" s="531"/>
      <c r="J36" s="529"/>
      <c r="K36" s="530"/>
      <c r="L36" s="531"/>
      <c r="M36" s="533"/>
      <c r="N36" s="533"/>
    </row>
    <row r="37" spans="1:26" s="226" customFormat="1" ht="45" x14ac:dyDescent="0.2">
      <c r="A37" s="534"/>
      <c r="B37" s="534"/>
      <c r="C37" s="529"/>
      <c r="D37" s="530"/>
      <c r="E37" s="531"/>
      <c r="F37" s="534"/>
      <c r="G37" s="256" t="s">
        <v>643</v>
      </c>
      <c r="H37" s="256" t="s">
        <v>644</v>
      </c>
      <c r="I37" s="256" t="s">
        <v>645</v>
      </c>
      <c r="J37" s="256" t="s">
        <v>643</v>
      </c>
      <c r="K37" s="256" t="s">
        <v>644</v>
      </c>
      <c r="L37" s="256" t="s">
        <v>646</v>
      </c>
      <c r="M37" s="534"/>
      <c r="N37" s="534"/>
    </row>
    <row r="38" spans="1:26" s="226" customFormat="1" x14ac:dyDescent="0.2">
      <c r="A38" s="257">
        <v>1</v>
      </c>
      <c r="B38" s="257">
        <v>2</v>
      </c>
      <c r="C38" s="535">
        <v>3</v>
      </c>
      <c r="D38" s="536"/>
      <c r="E38" s="537"/>
      <c r="F38" s="257">
        <v>4</v>
      </c>
      <c r="G38" s="257">
        <v>5</v>
      </c>
      <c r="H38" s="257">
        <v>6</v>
      </c>
      <c r="I38" s="257">
        <v>7</v>
      </c>
      <c r="J38" s="257">
        <v>8</v>
      </c>
      <c r="K38" s="257">
        <v>9</v>
      </c>
      <c r="L38" s="257">
        <v>10</v>
      </c>
      <c r="M38" s="257">
        <v>11</v>
      </c>
      <c r="N38" s="257">
        <v>12</v>
      </c>
    </row>
    <row r="39" spans="1:26" s="226" customFormat="1" ht="12" customHeight="1" x14ac:dyDescent="0.2">
      <c r="A39" s="538" t="s">
        <v>647</v>
      </c>
      <c r="B39" s="539"/>
      <c r="C39" s="539"/>
      <c r="D39" s="539"/>
      <c r="E39" s="539"/>
      <c r="F39" s="539"/>
      <c r="G39" s="539"/>
      <c r="H39" s="539"/>
      <c r="I39" s="539"/>
      <c r="J39" s="539"/>
      <c r="K39" s="539"/>
      <c r="L39" s="539"/>
      <c r="M39" s="539"/>
      <c r="N39" s="540"/>
      <c r="V39" s="228" t="s">
        <v>647</v>
      </c>
    </row>
    <row r="40" spans="1:26" s="226" customFormat="1" ht="56.25" customHeight="1" x14ac:dyDescent="0.2">
      <c r="A40" s="258">
        <v>1</v>
      </c>
      <c r="B40" s="259" t="s">
        <v>648</v>
      </c>
      <c r="C40" s="541" t="s">
        <v>483</v>
      </c>
      <c r="D40" s="541"/>
      <c r="E40" s="541"/>
      <c r="F40" s="260" t="s">
        <v>649</v>
      </c>
      <c r="G40" s="260"/>
      <c r="H40" s="260"/>
      <c r="I40" s="261">
        <v>1</v>
      </c>
      <c r="J40" s="262"/>
      <c r="K40" s="260"/>
      <c r="L40" s="262"/>
      <c r="M40" s="260"/>
      <c r="N40" s="263"/>
      <c r="V40" s="228"/>
      <c r="W40" s="229" t="s">
        <v>483</v>
      </c>
    </row>
    <row r="41" spans="1:26" s="226" customFormat="1" ht="22.5" customHeight="1" x14ac:dyDescent="0.2">
      <c r="A41" s="264"/>
      <c r="B41" s="265" t="s">
        <v>650</v>
      </c>
      <c r="C41" s="519" t="s">
        <v>651</v>
      </c>
      <c r="D41" s="519"/>
      <c r="E41" s="519"/>
      <c r="F41" s="519"/>
      <c r="G41" s="519"/>
      <c r="H41" s="519"/>
      <c r="I41" s="519"/>
      <c r="J41" s="519"/>
      <c r="K41" s="519"/>
      <c r="L41" s="519"/>
      <c r="M41" s="519"/>
      <c r="N41" s="549"/>
      <c r="V41" s="228"/>
      <c r="W41" s="229"/>
      <c r="X41" s="227" t="s">
        <v>651</v>
      </c>
    </row>
    <row r="42" spans="1:26" s="226" customFormat="1" ht="33.75" customHeight="1" x14ac:dyDescent="0.2">
      <c r="A42" s="264"/>
      <c r="B42" s="265" t="s">
        <v>652</v>
      </c>
      <c r="C42" s="519" t="s">
        <v>464</v>
      </c>
      <c r="D42" s="519"/>
      <c r="E42" s="519"/>
      <c r="F42" s="519"/>
      <c r="G42" s="519"/>
      <c r="H42" s="519"/>
      <c r="I42" s="519"/>
      <c r="J42" s="519"/>
      <c r="K42" s="519"/>
      <c r="L42" s="519"/>
      <c r="M42" s="519"/>
      <c r="N42" s="549"/>
      <c r="V42" s="228"/>
      <c r="W42" s="229"/>
      <c r="X42" s="227" t="s">
        <v>464</v>
      </c>
    </row>
    <row r="43" spans="1:26" s="226" customFormat="1" ht="22.5" customHeight="1" x14ac:dyDescent="0.2">
      <c r="A43" s="264"/>
      <c r="B43" s="265" t="s">
        <v>653</v>
      </c>
      <c r="C43" s="519" t="s">
        <v>465</v>
      </c>
      <c r="D43" s="519"/>
      <c r="E43" s="519"/>
      <c r="F43" s="519"/>
      <c r="G43" s="519"/>
      <c r="H43" s="519"/>
      <c r="I43" s="519"/>
      <c r="J43" s="519"/>
      <c r="K43" s="519"/>
      <c r="L43" s="519"/>
      <c r="M43" s="519"/>
      <c r="N43" s="549"/>
      <c r="V43" s="228"/>
      <c r="W43" s="229"/>
      <c r="X43" s="227" t="s">
        <v>465</v>
      </c>
    </row>
    <row r="44" spans="1:26" s="226" customFormat="1" ht="12" x14ac:dyDescent="0.2">
      <c r="A44" s="266"/>
      <c r="B44" s="267">
        <v>1</v>
      </c>
      <c r="C44" s="519" t="s">
        <v>466</v>
      </c>
      <c r="D44" s="519"/>
      <c r="E44" s="519"/>
      <c r="F44" s="268"/>
      <c r="G44" s="268"/>
      <c r="H44" s="268"/>
      <c r="I44" s="268"/>
      <c r="J44" s="269">
        <v>68.150000000000006</v>
      </c>
      <c r="K44" s="270">
        <v>1.1040000000000001</v>
      </c>
      <c r="L44" s="269">
        <v>75.239999999999995</v>
      </c>
      <c r="M44" s="271">
        <v>20.34</v>
      </c>
      <c r="N44" s="272">
        <v>1530</v>
      </c>
      <c r="V44" s="228"/>
      <c r="W44" s="229"/>
      <c r="Y44" s="227" t="s">
        <v>466</v>
      </c>
    </row>
    <row r="45" spans="1:26" s="226" customFormat="1" ht="12" x14ac:dyDescent="0.2">
      <c r="A45" s="266"/>
      <c r="B45" s="267">
        <v>2</v>
      </c>
      <c r="C45" s="519" t="s">
        <v>475</v>
      </c>
      <c r="D45" s="519"/>
      <c r="E45" s="519"/>
      <c r="F45" s="268"/>
      <c r="G45" s="268"/>
      <c r="H45" s="268"/>
      <c r="I45" s="268"/>
      <c r="J45" s="269">
        <v>280.58</v>
      </c>
      <c r="K45" s="270">
        <v>1.1040000000000001</v>
      </c>
      <c r="L45" s="269">
        <v>309.76</v>
      </c>
      <c r="M45" s="271">
        <v>9.14</v>
      </c>
      <c r="N45" s="272">
        <v>2831</v>
      </c>
      <c r="V45" s="228"/>
      <c r="W45" s="229"/>
      <c r="Y45" s="227" t="s">
        <v>475</v>
      </c>
    </row>
    <row r="46" spans="1:26" s="226" customFormat="1" ht="12" x14ac:dyDescent="0.2">
      <c r="A46" s="266"/>
      <c r="B46" s="267">
        <v>3</v>
      </c>
      <c r="C46" s="519" t="s">
        <v>476</v>
      </c>
      <c r="D46" s="519"/>
      <c r="E46" s="519"/>
      <c r="F46" s="268"/>
      <c r="G46" s="268"/>
      <c r="H46" s="268"/>
      <c r="I46" s="268"/>
      <c r="J46" s="269">
        <v>39.85</v>
      </c>
      <c r="K46" s="270">
        <v>1.1040000000000001</v>
      </c>
      <c r="L46" s="269">
        <v>43.99</v>
      </c>
      <c r="M46" s="271">
        <v>20.34</v>
      </c>
      <c r="N46" s="272">
        <v>895</v>
      </c>
      <c r="V46" s="228"/>
      <c r="W46" s="229"/>
      <c r="Y46" s="227" t="s">
        <v>476</v>
      </c>
    </row>
    <row r="47" spans="1:26" s="226" customFormat="1" ht="12" x14ac:dyDescent="0.2">
      <c r="A47" s="266"/>
      <c r="B47" s="265"/>
      <c r="C47" s="519" t="s">
        <v>467</v>
      </c>
      <c r="D47" s="519"/>
      <c r="E47" s="519"/>
      <c r="F47" s="268" t="s">
        <v>654</v>
      </c>
      <c r="G47" s="271">
        <v>6.01</v>
      </c>
      <c r="H47" s="270">
        <v>1.1040000000000001</v>
      </c>
      <c r="I47" s="273">
        <v>6.63504</v>
      </c>
      <c r="J47" s="269"/>
      <c r="K47" s="268"/>
      <c r="L47" s="269"/>
      <c r="M47" s="268"/>
      <c r="N47" s="272"/>
      <c r="V47" s="228"/>
      <c r="W47" s="229"/>
      <c r="Z47" s="227" t="s">
        <v>467</v>
      </c>
    </row>
    <row r="48" spans="1:26" s="226" customFormat="1" ht="12" x14ac:dyDescent="0.2">
      <c r="A48" s="266"/>
      <c r="B48" s="265"/>
      <c r="C48" s="547" t="s">
        <v>478</v>
      </c>
      <c r="D48" s="547"/>
      <c r="E48" s="547"/>
      <c r="F48" s="268" t="s">
        <v>654</v>
      </c>
      <c r="G48" s="271">
        <v>2.44</v>
      </c>
      <c r="H48" s="270">
        <v>1.1040000000000001</v>
      </c>
      <c r="I48" s="273">
        <v>2.6937600000000002</v>
      </c>
      <c r="J48" s="269"/>
      <c r="K48" s="268"/>
      <c r="L48" s="269"/>
      <c r="M48" s="268"/>
      <c r="N48" s="272"/>
      <c r="V48" s="228"/>
      <c r="W48" s="229"/>
      <c r="Z48" s="227" t="s">
        <v>478</v>
      </c>
    </row>
    <row r="49" spans="1:28" s="226" customFormat="1" ht="12" customHeight="1" x14ac:dyDescent="0.2">
      <c r="A49" s="266"/>
      <c r="B49" s="265"/>
      <c r="C49" s="548" t="s">
        <v>468</v>
      </c>
      <c r="D49" s="548"/>
      <c r="E49" s="548"/>
      <c r="F49" s="274"/>
      <c r="G49" s="274"/>
      <c r="H49" s="274"/>
      <c r="I49" s="274"/>
      <c r="J49" s="275">
        <v>348.73</v>
      </c>
      <c r="K49" s="274"/>
      <c r="L49" s="275">
        <v>385</v>
      </c>
      <c r="M49" s="274"/>
      <c r="N49" s="276"/>
      <c r="V49" s="228"/>
      <c r="W49" s="229"/>
      <c r="AA49" s="227" t="s">
        <v>468</v>
      </c>
    </row>
    <row r="50" spans="1:28" s="226" customFormat="1" ht="12" x14ac:dyDescent="0.2">
      <c r="A50" s="266"/>
      <c r="B50" s="265"/>
      <c r="C50" s="519" t="s">
        <v>469</v>
      </c>
      <c r="D50" s="519"/>
      <c r="E50" s="519"/>
      <c r="F50" s="268"/>
      <c r="G50" s="268"/>
      <c r="H50" s="268"/>
      <c r="I50" s="268"/>
      <c r="J50" s="269"/>
      <c r="K50" s="268"/>
      <c r="L50" s="269">
        <v>119.23</v>
      </c>
      <c r="M50" s="268"/>
      <c r="N50" s="272">
        <v>2425</v>
      </c>
      <c r="V50" s="228"/>
      <c r="W50" s="229"/>
      <c r="Z50" s="227" t="s">
        <v>469</v>
      </c>
    </row>
    <row r="51" spans="1:28" s="226" customFormat="1" ht="33.75" x14ac:dyDescent="0.2">
      <c r="A51" s="266"/>
      <c r="B51" s="265" t="s">
        <v>655</v>
      </c>
      <c r="C51" s="519" t="s">
        <v>484</v>
      </c>
      <c r="D51" s="519"/>
      <c r="E51" s="519"/>
      <c r="F51" s="268" t="s">
        <v>656</v>
      </c>
      <c r="G51" s="277">
        <v>103</v>
      </c>
      <c r="H51" s="268"/>
      <c r="I51" s="277">
        <v>103</v>
      </c>
      <c r="J51" s="269"/>
      <c r="K51" s="268"/>
      <c r="L51" s="269">
        <v>122.81</v>
      </c>
      <c r="M51" s="268"/>
      <c r="N51" s="272">
        <v>2498</v>
      </c>
      <c r="V51" s="228"/>
      <c r="W51" s="229"/>
      <c r="Z51" s="227" t="s">
        <v>484</v>
      </c>
    </row>
    <row r="52" spans="1:28" s="226" customFormat="1" ht="33.75" x14ac:dyDescent="0.2">
      <c r="A52" s="266"/>
      <c r="B52" s="265" t="s">
        <v>657</v>
      </c>
      <c r="C52" s="547" t="s">
        <v>485</v>
      </c>
      <c r="D52" s="547"/>
      <c r="E52" s="547"/>
      <c r="F52" s="268" t="s">
        <v>656</v>
      </c>
      <c r="G52" s="277">
        <v>60</v>
      </c>
      <c r="H52" s="268"/>
      <c r="I52" s="277">
        <v>60</v>
      </c>
      <c r="J52" s="269"/>
      <c r="K52" s="268"/>
      <c r="L52" s="269">
        <v>71.540000000000006</v>
      </c>
      <c r="M52" s="268"/>
      <c r="N52" s="272">
        <v>1455</v>
      </c>
      <c r="V52" s="228"/>
      <c r="W52" s="229"/>
      <c r="Z52" s="227" t="s">
        <v>485</v>
      </c>
    </row>
    <row r="53" spans="1:28" s="226" customFormat="1" ht="12" customHeight="1" x14ac:dyDescent="0.2">
      <c r="A53" s="278"/>
      <c r="B53" s="279"/>
      <c r="C53" s="550" t="s">
        <v>472</v>
      </c>
      <c r="D53" s="550"/>
      <c r="E53" s="550"/>
      <c r="F53" s="260"/>
      <c r="G53" s="260"/>
      <c r="H53" s="260"/>
      <c r="I53" s="260"/>
      <c r="J53" s="262"/>
      <c r="K53" s="260"/>
      <c r="L53" s="262">
        <v>579.35</v>
      </c>
      <c r="M53" s="274"/>
      <c r="N53" s="263">
        <v>8314</v>
      </c>
      <c r="V53" s="228"/>
      <c r="W53" s="229"/>
      <c r="AB53" s="229" t="s">
        <v>472</v>
      </c>
    </row>
    <row r="54" spans="1:28" s="226" customFormat="1" ht="45" customHeight="1" x14ac:dyDescent="0.2">
      <c r="A54" s="258">
        <v>2</v>
      </c>
      <c r="B54" s="259" t="s">
        <v>658</v>
      </c>
      <c r="C54" s="541" t="s">
        <v>659</v>
      </c>
      <c r="D54" s="541"/>
      <c r="E54" s="541"/>
      <c r="F54" s="260" t="s">
        <v>649</v>
      </c>
      <c r="G54" s="260"/>
      <c r="H54" s="260"/>
      <c r="I54" s="261">
        <v>1</v>
      </c>
      <c r="J54" s="262"/>
      <c r="K54" s="260"/>
      <c r="L54" s="262"/>
      <c r="M54" s="260"/>
      <c r="N54" s="263"/>
      <c r="V54" s="228"/>
      <c r="W54" s="229" t="s">
        <v>659</v>
      </c>
      <c r="AB54" s="229"/>
    </row>
    <row r="55" spans="1:28" s="226" customFormat="1" ht="22.5" customHeight="1" x14ac:dyDescent="0.2">
      <c r="A55" s="264"/>
      <c r="B55" s="265" t="s">
        <v>660</v>
      </c>
      <c r="C55" s="519" t="s">
        <v>661</v>
      </c>
      <c r="D55" s="519"/>
      <c r="E55" s="519"/>
      <c r="F55" s="519"/>
      <c r="G55" s="519"/>
      <c r="H55" s="519"/>
      <c r="I55" s="519"/>
      <c r="J55" s="519"/>
      <c r="K55" s="519"/>
      <c r="L55" s="519"/>
      <c r="M55" s="519"/>
      <c r="N55" s="549"/>
      <c r="V55" s="228"/>
      <c r="W55" s="229"/>
      <c r="X55" s="227" t="s">
        <v>661</v>
      </c>
      <c r="AB55" s="229"/>
    </row>
    <row r="56" spans="1:28" s="226" customFormat="1" ht="33.75" customHeight="1" x14ac:dyDescent="0.2">
      <c r="A56" s="264"/>
      <c r="B56" s="265" t="s">
        <v>652</v>
      </c>
      <c r="C56" s="519" t="s">
        <v>464</v>
      </c>
      <c r="D56" s="519"/>
      <c r="E56" s="519"/>
      <c r="F56" s="519"/>
      <c r="G56" s="519"/>
      <c r="H56" s="519"/>
      <c r="I56" s="519"/>
      <c r="J56" s="519"/>
      <c r="K56" s="519"/>
      <c r="L56" s="519"/>
      <c r="M56" s="519"/>
      <c r="N56" s="549"/>
      <c r="V56" s="228"/>
      <c r="W56" s="229"/>
      <c r="X56" s="227" t="s">
        <v>464</v>
      </c>
      <c r="AB56" s="229"/>
    </row>
    <row r="57" spans="1:28" s="226" customFormat="1" ht="22.5" customHeight="1" x14ac:dyDescent="0.2">
      <c r="A57" s="264"/>
      <c r="B57" s="265" t="s">
        <v>653</v>
      </c>
      <c r="C57" s="519" t="s">
        <v>465</v>
      </c>
      <c r="D57" s="519"/>
      <c r="E57" s="519"/>
      <c r="F57" s="519"/>
      <c r="G57" s="519"/>
      <c r="H57" s="519"/>
      <c r="I57" s="519"/>
      <c r="J57" s="519"/>
      <c r="K57" s="519"/>
      <c r="L57" s="519"/>
      <c r="M57" s="519"/>
      <c r="N57" s="549"/>
      <c r="V57" s="228"/>
      <c r="W57" s="229"/>
      <c r="X57" s="227" t="s">
        <v>465</v>
      </c>
      <c r="AB57" s="229"/>
    </row>
    <row r="58" spans="1:28" s="226" customFormat="1" ht="12" x14ac:dyDescent="0.2">
      <c r="A58" s="266"/>
      <c r="B58" s="267">
        <v>1</v>
      </c>
      <c r="C58" s="519" t="s">
        <v>466</v>
      </c>
      <c r="D58" s="519"/>
      <c r="E58" s="519"/>
      <c r="F58" s="268"/>
      <c r="G58" s="268"/>
      <c r="H58" s="268"/>
      <c r="I58" s="268"/>
      <c r="J58" s="269">
        <v>385.01</v>
      </c>
      <c r="K58" s="270">
        <v>0.41399999999999998</v>
      </c>
      <c r="L58" s="269">
        <v>159.38999999999999</v>
      </c>
      <c r="M58" s="271">
        <v>20.34</v>
      </c>
      <c r="N58" s="272">
        <v>3242</v>
      </c>
      <c r="V58" s="228"/>
      <c r="W58" s="229"/>
      <c r="Y58" s="227" t="s">
        <v>466</v>
      </c>
      <c r="AB58" s="229"/>
    </row>
    <row r="59" spans="1:28" s="226" customFormat="1" ht="12" x14ac:dyDescent="0.2">
      <c r="A59" s="266"/>
      <c r="B59" s="267">
        <v>2</v>
      </c>
      <c r="C59" s="519" t="s">
        <v>475</v>
      </c>
      <c r="D59" s="519"/>
      <c r="E59" s="519"/>
      <c r="F59" s="268"/>
      <c r="G59" s="268"/>
      <c r="H59" s="268"/>
      <c r="I59" s="268"/>
      <c r="J59" s="269">
        <v>566.9</v>
      </c>
      <c r="K59" s="270">
        <v>0.41399999999999998</v>
      </c>
      <c r="L59" s="269">
        <v>234.7</v>
      </c>
      <c r="M59" s="271">
        <v>9.14</v>
      </c>
      <c r="N59" s="272">
        <v>2145</v>
      </c>
      <c r="V59" s="228"/>
      <c r="W59" s="229"/>
      <c r="Y59" s="227" t="s">
        <v>475</v>
      </c>
      <c r="AB59" s="229"/>
    </row>
    <row r="60" spans="1:28" s="226" customFormat="1" ht="12" x14ac:dyDescent="0.2">
      <c r="A60" s="266"/>
      <c r="B60" s="267">
        <v>3</v>
      </c>
      <c r="C60" s="519" t="s">
        <v>476</v>
      </c>
      <c r="D60" s="519"/>
      <c r="E60" s="519"/>
      <c r="F60" s="268"/>
      <c r="G60" s="268"/>
      <c r="H60" s="268"/>
      <c r="I60" s="268"/>
      <c r="J60" s="269">
        <v>80.510000000000005</v>
      </c>
      <c r="K60" s="270">
        <v>0.41399999999999998</v>
      </c>
      <c r="L60" s="269">
        <v>33.33</v>
      </c>
      <c r="M60" s="271">
        <v>20.34</v>
      </c>
      <c r="N60" s="272">
        <v>678</v>
      </c>
      <c r="V60" s="228"/>
      <c r="W60" s="229"/>
      <c r="Y60" s="227" t="s">
        <v>476</v>
      </c>
      <c r="AB60" s="229"/>
    </row>
    <row r="61" spans="1:28" s="226" customFormat="1" ht="12" x14ac:dyDescent="0.2">
      <c r="A61" s="266"/>
      <c r="B61" s="265"/>
      <c r="C61" s="519" t="s">
        <v>467</v>
      </c>
      <c r="D61" s="519"/>
      <c r="E61" s="519"/>
      <c r="F61" s="268" t="s">
        <v>654</v>
      </c>
      <c r="G61" s="280">
        <v>31.2</v>
      </c>
      <c r="H61" s="270">
        <v>0.41399999999999998</v>
      </c>
      <c r="I61" s="281">
        <v>12.9168</v>
      </c>
      <c r="J61" s="269"/>
      <c r="K61" s="268"/>
      <c r="L61" s="269"/>
      <c r="M61" s="268"/>
      <c r="N61" s="272"/>
      <c r="V61" s="228"/>
      <c r="W61" s="229"/>
      <c r="Z61" s="227" t="s">
        <v>467</v>
      </c>
      <c r="AB61" s="229"/>
    </row>
    <row r="62" spans="1:28" s="226" customFormat="1" ht="12" x14ac:dyDescent="0.2">
      <c r="A62" s="266"/>
      <c r="B62" s="265"/>
      <c r="C62" s="547" t="s">
        <v>478</v>
      </c>
      <c r="D62" s="547"/>
      <c r="E62" s="547"/>
      <c r="F62" s="268" t="s">
        <v>654</v>
      </c>
      <c r="G62" s="271">
        <v>4.93</v>
      </c>
      <c r="H62" s="270">
        <v>0.41399999999999998</v>
      </c>
      <c r="I62" s="273">
        <v>2.0410200000000001</v>
      </c>
      <c r="J62" s="269"/>
      <c r="K62" s="268"/>
      <c r="L62" s="269"/>
      <c r="M62" s="268"/>
      <c r="N62" s="272"/>
      <c r="V62" s="228"/>
      <c r="W62" s="229"/>
      <c r="Z62" s="227" t="s">
        <v>478</v>
      </c>
      <c r="AB62" s="229"/>
    </row>
    <row r="63" spans="1:28" s="226" customFormat="1" ht="12" customHeight="1" x14ac:dyDescent="0.2">
      <c r="A63" s="266"/>
      <c r="B63" s="265"/>
      <c r="C63" s="548" t="s">
        <v>468</v>
      </c>
      <c r="D63" s="548"/>
      <c r="E63" s="548"/>
      <c r="F63" s="274"/>
      <c r="G63" s="274"/>
      <c r="H63" s="274"/>
      <c r="I63" s="274"/>
      <c r="J63" s="275">
        <v>951.91</v>
      </c>
      <c r="K63" s="274"/>
      <c r="L63" s="275">
        <v>394.09</v>
      </c>
      <c r="M63" s="274"/>
      <c r="N63" s="276"/>
      <c r="V63" s="228"/>
      <c r="W63" s="229"/>
      <c r="AA63" s="227" t="s">
        <v>468</v>
      </c>
      <c r="AB63" s="229"/>
    </row>
    <row r="64" spans="1:28" s="226" customFormat="1" ht="12" x14ac:dyDescent="0.2">
      <c r="A64" s="266"/>
      <c r="B64" s="265"/>
      <c r="C64" s="519" t="s">
        <v>469</v>
      </c>
      <c r="D64" s="519"/>
      <c r="E64" s="519"/>
      <c r="F64" s="268"/>
      <c r="G64" s="268"/>
      <c r="H64" s="268"/>
      <c r="I64" s="268"/>
      <c r="J64" s="269"/>
      <c r="K64" s="268"/>
      <c r="L64" s="269">
        <v>192.72</v>
      </c>
      <c r="M64" s="268"/>
      <c r="N64" s="272">
        <v>3920</v>
      </c>
      <c r="V64" s="228"/>
      <c r="W64" s="229"/>
      <c r="Z64" s="227" t="s">
        <v>469</v>
      </c>
      <c r="AB64" s="229"/>
    </row>
    <row r="65" spans="1:28" s="226" customFormat="1" ht="33.75" x14ac:dyDescent="0.2">
      <c r="A65" s="266"/>
      <c r="B65" s="265" t="s">
        <v>655</v>
      </c>
      <c r="C65" s="519" t="s">
        <v>484</v>
      </c>
      <c r="D65" s="519"/>
      <c r="E65" s="519"/>
      <c r="F65" s="268" t="s">
        <v>656</v>
      </c>
      <c r="G65" s="277">
        <v>103</v>
      </c>
      <c r="H65" s="268"/>
      <c r="I65" s="277">
        <v>103</v>
      </c>
      <c r="J65" s="269"/>
      <c r="K65" s="268"/>
      <c r="L65" s="269">
        <v>198.5</v>
      </c>
      <c r="M65" s="268"/>
      <c r="N65" s="272">
        <v>4038</v>
      </c>
      <c r="V65" s="228"/>
      <c r="W65" s="229"/>
      <c r="Z65" s="227" t="s">
        <v>484</v>
      </c>
      <c r="AB65" s="229"/>
    </row>
    <row r="66" spans="1:28" s="226" customFormat="1" ht="33.75" x14ac:dyDescent="0.2">
      <c r="A66" s="266"/>
      <c r="B66" s="265" t="s">
        <v>657</v>
      </c>
      <c r="C66" s="547" t="s">
        <v>485</v>
      </c>
      <c r="D66" s="547"/>
      <c r="E66" s="547"/>
      <c r="F66" s="268" t="s">
        <v>656</v>
      </c>
      <c r="G66" s="277">
        <v>60</v>
      </c>
      <c r="H66" s="268"/>
      <c r="I66" s="277">
        <v>60</v>
      </c>
      <c r="J66" s="269"/>
      <c r="K66" s="268"/>
      <c r="L66" s="269">
        <v>115.63</v>
      </c>
      <c r="M66" s="268"/>
      <c r="N66" s="272">
        <v>2352</v>
      </c>
      <c r="V66" s="228"/>
      <c r="W66" s="229"/>
      <c r="Z66" s="227" t="s">
        <v>485</v>
      </c>
      <c r="AB66" s="229"/>
    </row>
    <row r="67" spans="1:28" s="226" customFormat="1" ht="12" customHeight="1" x14ac:dyDescent="0.2">
      <c r="A67" s="278"/>
      <c r="B67" s="279"/>
      <c r="C67" s="550" t="s">
        <v>472</v>
      </c>
      <c r="D67" s="550"/>
      <c r="E67" s="550"/>
      <c r="F67" s="260"/>
      <c r="G67" s="260"/>
      <c r="H67" s="260"/>
      <c r="I67" s="260"/>
      <c r="J67" s="262"/>
      <c r="K67" s="260"/>
      <c r="L67" s="262">
        <v>708.22</v>
      </c>
      <c r="M67" s="274"/>
      <c r="N67" s="263">
        <v>11777</v>
      </c>
      <c r="V67" s="228"/>
      <c r="W67" s="229"/>
      <c r="AB67" s="229" t="s">
        <v>472</v>
      </c>
    </row>
    <row r="68" spans="1:28" s="226" customFormat="1" ht="33.75" customHeight="1" x14ac:dyDescent="0.2">
      <c r="A68" s="258">
        <v>3</v>
      </c>
      <c r="B68" s="259" t="s">
        <v>662</v>
      </c>
      <c r="C68" s="541" t="s">
        <v>489</v>
      </c>
      <c r="D68" s="541"/>
      <c r="E68" s="541"/>
      <c r="F68" s="260" t="s">
        <v>663</v>
      </c>
      <c r="G68" s="260"/>
      <c r="H68" s="260"/>
      <c r="I68" s="261">
        <v>1</v>
      </c>
      <c r="J68" s="262"/>
      <c r="K68" s="260"/>
      <c r="L68" s="262"/>
      <c r="M68" s="260"/>
      <c r="N68" s="263"/>
      <c r="V68" s="228"/>
      <c r="W68" s="229" t="s">
        <v>489</v>
      </c>
      <c r="AB68" s="229"/>
    </row>
    <row r="69" spans="1:28" s="226" customFormat="1" ht="22.5" customHeight="1" x14ac:dyDescent="0.2">
      <c r="A69" s="264"/>
      <c r="B69" s="265" t="s">
        <v>660</v>
      </c>
      <c r="C69" s="519" t="s">
        <v>661</v>
      </c>
      <c r="D69" s="519"/>
      <c r="E69" s="519"/>
      <c r="F69" s="519"/>
      <c r="G69" s="519"/>
      <c r="H69" s="519"/>
      <c r="I69" s="519"/>
      <c r="J69" s="519"/>
      <c r="K69" s="519"/>
      <c r="L69" s="519"/>
      <c r="M69" s="519"/>
      <c r="N69" s="549"/>
      <c r="V69" s="228"/>
      <c r="W69" s="229"/>
      <c r="X69" s="227" t="s">
        <v>661</v>
      </c>
      <c r="AB69" s="229"/>
    </row>
    <row r="70" spans="1:28" s="226" customFormat="1" ht="33.75" customHeight="1" x14ac:dyDescent="0.2">
      <c r="A70" s="264"/>
      <c r="B70" s="265" t="s">
        <v>652</v>
      </c>
      <c r="C70" s="519" t="s">
        <v>464</v>
      </c>
      <c r="D70" s="519"/>
      <c r="E70" s="519"/>
      <c r="F70" s="519"/>
      <c r="G70" s="519"/>
      <c r="H70" s="519"/>
      <c r="I70" s="519"/>
      <c r="J70" s="519"/>
      <c r="K70" s="519"/>
      <c r="L70" s="519"/>
      <c r="M70" s="519"/>
      <c r="N70" s="549"/>
      <c r="V70" s="228"/>
      <c r="W70" s="229"/>
      <c r="X70" s="227" t="s">
        <v>464</v>
      </c>
      <c r="AB70" s="229"/>
    </row>
    <row r="71" spans="1:28" s="226" customFormat="1" ht="22.5" customHeight="1" x14ac:dyDescent="0.2">
      <c r="A71" s="264"/>
      <c r="B71" s="265" t="s">
        <v>653</v>
      </c>
      <c r="C71" s="519" t="s">
        <v>465</v>
      </c>
      <c r="D71" s="519"/>
      <c r="E71" s="519"/>
      <c r="F71" s="519"/>
      <c r="G71" s="519"/>
      <c r="H71" s="519"/>
      <c r="I71" s="519"/>
      <c r="J71" s="519"/>
      <c r="K71" s="519"/>
      <c r="L71" s="519"/>
      <c r="M71" s="519"/>
      <c r="N71" s="549"/>
      <c r="V71" s="228"/>
      <c r="W71" s="229"/>
      <c r="X71" s="227" t="s">
        <v>465</v>
      </c>
      <c r="AB71" s="229"/>
    </row>
    <row r="72" spans="1:28" s="226" customFormat="1" ht="12" x14ac:dyDescent="0.2">
      <c r="A72" s="266"/>
      <c r="B72" s="267">
        <v>1</v>
      </c>
      <c r="C72" s="519" t="s">
        <v>466</v>
      </c>
      <c r="D72" s="519"/>
      <c r="E72" s="519"/>
      <c r="F72" s="268"/>
      <c r="G72" s="268"/>
      <c r="H72" s="268"/>
      <c r="I72" s="268"/>
      <c r="J72" s="269">
        <v>261.44</v>
      </c>
      <c r="K72" s="270">
        <v>0.41399999999999998</v>
      </c>
      <c r="L72" s="269">
        <v>108.24</v>
      </c>
      <c r="M72" s="271">
        <v>20.34</v>
      </c>
      <c r="N72" s="272">
        <v>2202</v>
      </c>
      <c r="V72" s="228"/>
      <c r="W72" s="229"/>
      <c r="Y72" s="227" t="s">
        <v>466</v>
      </c>
      <c r="AB72" s="229"/>
    </row>
    <row r="73" spans="1:28" s="226" customFormat="1" ht="12" x14ac:dyDescent="0.2">
      <c r="A73" s="266"/>
      <c r="B73" s="267">
        <v>2</v>
      </c>
      <c r="C73" s="519" t="s">
        <v>475</v>
      </c>
      <c r="D73" s="519"/>
      <c r="E73" s="519"/>
      <c r="F73" s="268"/>
      <c r="G73" s="268"/>
      <c r="H73" s="268"/>
      <c r="I73" s="268"/>
      <c r="J73" s="269">
        <v>507.03</v>
      </c>
      <c r="K73" s="270">
        <v>0.41399999999999998</v>
      </c>
      <c r="L73" s="269">
        <v>209.91</v>
      </c>
      <c r="M73" s="271">
        <v>9.14</v>
      </c>
      <c r="N73" s="272">
        <v>1919</v>
      </c>
      <c r="V73" s="228"/>
      <c r="W73" s="229"/>
      <c r="Y73" s="227" t="s">
        <v>475</v>
      </c>
      <c r="AB73" s="229"/>
    </row>
    <row r="74" spans="1:28" s="226" customFormat="1" ht="12" x14ac:dyDescent="0.2">
      <c r="A74" s="266"/>
      <c r="B74" s="267">
        <v>3</v>
      </c>
      <c r="C74" s="519" t="s">
        <v>476</v>
      </c>
      <c r="D74" s="519"/>
      <c r="E74" s="519"/>
      <c r="F74" s="268"/>
      <c r="G74" s="268"/>
      <c r="H74" s="268"/>
      <c r="I74" s="268"/>
      <c r="J74" s="269">
        <v>53.89</v>
      </c>
      <c r="K74" s="270">
        <v>0.41399999999999998</v>
      </c>
      <c r="L74" s="269">
        <v>22.31</v>
      </c>
      <c r="M74" s="271">
        <v>20.34</v>
      </c>
      <c r="N74" s="272">
        <v>454</v>
      </c>
      <c r="V74" s="228"/>
      <c r="W74" s="229"/>
      <c r="Y74" s="227" t="s">
        <v>476</v>
      </c>
      <c r="AB74" s="229"/>
    </row>
    <row r="75" spans="1:28" s="226" customFormat="1" ht="12" x14ac:dyDescent="0.2">
      <c r="A75" s="266"/>
      <c r="B75" s="267">
        <v>4</v>
      </c>
      <c r="C75" s="519" t="s">
        <v>477</v>
      </c>
      <c r="D75" s="519"/>
      <c r="E75" s="519"/>
      <c r="F75" s="268"/>
      <c r="G75" s="268"/>
      <c r="H75" s="268"/>
      <c r="I75" s="268"/>
      <c r="J75" s="269">
        <v>579.61</v>
      </c>
      <c r="K75" s="277">
        <v>0</v>
      </c>
      <c r="L75" s="269">
        <v>0</v>
      </c>
      <c r="M75" s="271">
        <v>7.56</v>
      </c>
      <c r="N75" s="272"/>
      <c r="V75" s="228"/>
      <c r="W75" s="229"/>
      <c r="Y75" s="227" t="s">
        <v>477</v>
      </c>
      <c r="AB75" s="229"/>
    </row>
    <row r="76" spans="1:28" s="226" customFormat="1" ht="12" x14ac:dyDescent="0.2">
      <c r="A76" s="266"/>
      <c r="B76" s="265"/>
      <c r="C76" s="519" t="s">
        <v>467</v>
      </c>
      <c r="D76" s="519"/>
      <c r="E76" s="519"/>
      <c r="F76" s="268" t="s">
        <v>654</v>
      </c>
      <c r="G76" s="280">
        <v>21.5</v>
      </c>
      <c r="H76" s="270">
        <v>0.41399999999999998</v>
      </c>
      <c r="I76" s="270">
        <v>8.9009999999999998</v>
      </c>
      <c r="J76" s="269"/>
      <c r="K76" s="268"/>
      <c r="L76" s="269"/>
      <c r="M76" s="268"/>
      <c r="N76" s="272"/>
      <c r="V76" s="228"/>
      <c r="W76" s="229"/>
      <c r="Z76" s="227" t="s">
        <v>467</v>
      </c>
      <c r="AB76" s="229"/>
    </row>
    <row r="77" spans="1:28" s="226" customFormat="1" ht="12" x14ac:dyDescent="0.2">
      <c r="A77" s="266"/>
      <c r="B77" s="265"/>
      <c r="C77" s="547" t="s">
        <v>478</v>
      </c>
      <c r="D77" s="547"/>
      <c r="E77" s="547"/>
      <c r="F77" s="268" t="s">
        <v>654</v>
      </c>
      <c r="G77" s="280">
        <v>3.3</v>
      </c>
      <c r="H77" s="270">
        <v>0.41399999999999998</v>
      </c>
      <c r="I77" s="281">
        <v>1.3662000000000001</v>
      </c>
      <c r="J77" s="269"/>
      <c r="K77" s="268"/>
      <c r="L77" s="269"/>
      <c r="M77" s="268"/>
      <c r="N77" s="272"/>
      <c r="V77" s="228"/>
      <c r="W77" s="229"/>
      <c r="Z77" s="227" t="s">
        <v>478</v>
      </c>
      <c r="AB77" s="229"/>
    </row>
    <row r="78" spans="1:28" s="226" customFormat="1" ht="12" customHeight="1" x14ac:dyDescent="0.2">
      <c r="A78" s="266"/>
      <c r="B78" s="265"/>
      <c r="C78" s="548" t="s">
        <v>468</v>
      </c>
      <c r="D78" s="548"/>
      <c r="E78" s="548"/>
      <c r="F78" s="274"/>
      <c r="G78" s="274"/>
      <c r="H78" s="274"/>
      <c r="I78" s="274"/>
      <c r="J78" s="275">
        <v>1348.08</v>
      </c>
      <c r="K78" s="274"/>
      <c r="L78" s="275">
        <v>318.14999999999998</v>
      </c>
      <c r="M78" s="274"/>
      <c r="N78" s="276"/>
      <c r="V78" s="228"/>
      <c r="W78" s="229"/>
      <c r="AA78" s="227" t="s">
        <v>468</v>
      </c>
      <c r="AB78" s="229"/>
    </row>
    <row r="79" spans="1:28" s="226" customFormat="1" ht="12" x14ac:dyDescent="0.2">
      <c r="A79" s="266"/>
      <c r="B79" s="265"/>
      <c r="C79" s="519" t="s">
        <v>469</v>
      </c>
      <c r="D79" s="519"/>
      <c r="E79" s="519"/>
      <c r="F79" s="268"/>
      <c r="G79" s="268"/>
      <c r="H79" s="268"/>
      <c r="I79" s="268"/>
      <c r="J79" s="269"/>
      <c r="K79" s="268"/>
      <c r="L79" s="269">
        <v>130.55000000000001</v>
      </c>
      <c r="M79" s="268"/>
      <c r="N79" s="272">
        <v>2656</v>
      </c>
      <c r="V79" s="228"/>
      <c r="W79" s="229"/>
      <c r="Z79" s="227" t="s">
        <v>469</v>
      </c>
      <c r="AB79" s="229"/>
    </row>
    <row r="80" spans="1:28" s="226" customFormat="1" ht="33.75" customHeight="1" x14ac:dyDescent="0.2">
      <c r="A80" s="266"/>
      <c r="B80" s="265" t="s">
        <v>664</v>
      </c>
      <c r="C80" s="519" t="s">
        <v>487</v>
      </c>
      <c r="D80" s="519"/>
      <c r="E80" s="519"/>
      <c r="F80" s="268" t="s">
        <v>656</v>
      </c>
      <c r="G80" s="277">
        <v>97</v>
      </c>
      <c r="H80" s="268"/>
      <c r="I80" s="277">
        <v>97</v>
      </c>
      <c r="J80" s="269"/>
      <c r="K80" s="268"/>
      <c r="L80" s="269">
        <v>126.63</v>
      </c>
      <c r="M80" s="268"/>
      <c r="N80" s="272">
        <v>2576</v>
      </c>
      <c r="V80" s="228"/>
      <c r="W80" s="229"/>
      <c r="Z80" s="227" t="s">
        <v>487</v>
      </c>
      <c r="AB80" s="229"/>
    </row>
    <row r="81" spans="1:28" s="226" customFormat="1" ht="33.75" customHeight="1" x14ac:dyDescent="0.2">
      <c r="A81" s="266"/>
      <c r="B81" s="265" t="s">
        <v>665</v>
      </c>
      <c r="C81" s="547" t="s">
        <v>488</v>
      </c>
      <c r="D81" s="547"/>
      <c r="E81" s="547"/>
      <c r="F81" s="268" t="s">
        <v>656</v>
      </c>
      <c r="G81" s="277">
        <v>51</v>
      </c>
      <c r="H81" s="268"/>
      <c r="I81" s="277">
        <v>51</v>
      </c>
      <c r="J81" s="269"/>
      <c r="K81" s="268"/>
      <c r="L81" s="269">
        <v>66.58</v>
      </c>
      <c r="M81" s="268"/>
      <c r="N81" s="272">
        <v>1355</v>
      </c>
      <c r="V81" s="228"/>
      <c r="W81" s="229"/>
      <c r="Z81" s="227" t="s">
        <v>488</v>
      </c>
      <c r="AB81" s="229"/>
    </row>
    <row r="82" spans="1:28" s="226" customFormat="1" ht="12" customHeight="1" x14ac:dyDescent="0.2">
      <c r="A82" s="278"/>
      <c r="B82" s="279"/>
      <c r="C82" s="550" t="s">
        <v>472</v>
      </c>
      <c r="D82" s="550"/>
      <c r="E82" s="550"/>
      <c r="F82" s="260"/>
      <c r="G82" s="260"/>
      <c r="H82" s="260"/>
      <c r="I82" s="260"/>
      <c r="J82" s="262"/>
      <c r="K82" s="260"/>
      <c r="L82" s="262">
        <v>511.36</v>
      </c>
      <c r="M82" s="274"/>
      <c r="N82" s="263">
        <v>8052</v>
      </c>
      <c r="V82" s="228"/>
      <c r="W82" s="229"/>
      <c r="AB82" s="229" t="s">
        <v>472</v>
      </c>
    </row>
    <row r="83" spans="1:28" s="226" customFormat="1" ht="22.5" customHeight="1" x14ac:dyDescent="0.2">
      <c r="A83" s="258">
        <v>4</v>
      </c>
      <c r="B83" s="259" t="s">
        <v>666</v>
      </c>
      <c r="C83" s="541" t="s">
        <v>496</v>
      </c>
      <c r="D83" s="541"/>
      <c r="E83" s="541"/>
      <c r="F83" s="260" t="s">
        <v>667</v>
      </c>
      <c r="G83" s="260"/>
      <c r="H83" s="260"/>
      <c r="I83" s="261">
        <v>1</v>
      </c>
      <c r="J83" s="262"/>
      <c r="K83" s="260"/>
      <c r="L83" s="262"/>
      <c r="M83" s="260"/>
      <c r="N83" s="263"/>
      <c r="V83" s="228"/>
      <c r="W83" s="229" t="s">
        <v>496</v>
      </c>
      <c r="AB83" s="229"/>
    </row>
    <row r="84" spans="1:28" s="226" customFormat="1" ht="22.5" customHeight="1" x14ac:dyDescent="0.2">
      <c r="A84" s="264"/>
      <c r="B84" s="265" t="s">
        <v>660</v>
      </c>
      <c r="C84" s="519" t="s">
        <v>661</v>
      </c>
      <c r="D84" s="519"/>
      <c r="E84" s="519"/>
      <c r="F84" s="519"/>
      <c r="G84" s="519"/>
      <c r="H84" s="519"/>
      <c r="I84" s="519"/>
      <c r="J84" s="519"/>
      <c r="K84" s="519"/>
      <c r="L84" s="519"/>
      <c r="M84" s="519"/>
      <c r="N84" s="549"/>
      <c r="V84" s="228"/>
      <c r="W84" s="229"/>
      <c r="X84" s="227" t="s">
        <v>661</v>
      </c>
      <c r="AB84" s="229"/>
    </row>
    <row r="85" spans="1:28" s="226" customFormat="1" ht="33.75" customHeight="1" x14ac:dyDescent="0.2">
      <c r="A85" s="264"/>
      <c r="B85" s="265" t="s">
        <v>652</v>
      </c>
      <c r="C85" s="519" t="s">
        <v>464</v>
      </c>
      <c r="D85" s="519"/>
      <c r="E85" s="519"/>
      <c r="F85" s="519"/>
      <c r="G85" s="519"/>
      <c r="H85" s="519"/>
      <c r="I85" s="519"/>
      <c r="J85" s="519"/>
      <c r="K85" s="519"/>
      <c r="L85" s="519"/>
      <c r="M85" s="519"/>
      <c r="N85" s="549"/>
      <c r="V85" s="228"/>
      <c r="W85" s="229"/>
      <c r="X85" s="227" t="s">
        <v>464</v>
      </c>
      <c r="AB85" s="229"/>
    </row>
    <row r="86" spans="1:28" s="226" customFormat="1" ht="22.5" customHeight="1" x14ac:dyDescent="0.2">
      <c r="A86" s="264"/>
      <c r="B86" s="265" t="s">
        <v>653</v>
      </c>
      <c r="C86" s="519" t="s">
        <v>465</v>
      </c>
      <c r="D86" s="519"/>
      <c r="E86" s="519"/>
      <c r="F86" s="519"/>
      <c r="G86" s="519"/>
      <c r="H86" s="519"/>
      <c r="I86" s="519"/>
      <c r="J86" s="519"/>
      <c r="K86" s="519"/>
      <c r="L86" s="519"/>
      <c r="M86" s="519"/>
      <c r="N86" s="549"/>
      <c r="V86" s="228"/>
      <c r="W86" s="229"/>
      <c r="X86" s="227" t="s">
        <v>465</v>
      </c>
      <c r="AB86" s="229"/>
    </row>
    <row r="87" spans="1:28" s="226" customFormat="1" ht="12" x14ac:dyDescent="0.2">
      <c r="A87" s="266"/>
      <c r="B87" s="267">
        <v>1</v>
      </c>
      <c r="C87" s="519" t="s">
        <v>466</v>
      </c>
      <c r="D87" s="519"/>
      <c r="E87" s="519"/>
      <c r="F87" s="268"/>
      <c r="G87" s="268"/>
      <c r="H87" s="268"/>
      <c r="I87" s="268"/>
      <c r="J87" s="269">
        <v>102.9</v>
      </c>
      <c r="K87" s="270">
        <v>0.41399999999999998</v>
      </c>
      <c r="L87" s="269">
        <v>42.6</v>
      </c>
      <c r="M87" s="271">
        <v>20.34</v>
      </c>
      <c r="N87" s="272">
        <v>866</v>
      </c>
      <c r="V87" s="228"/>
      <c r="W87" s="229"/>
      <c r="Y87" s="227" t="s">
        <v>466</v>
      </c>
      <c r="AB87" s="229"/>
    </row>
    <row r="88" spans="1:28" s="226" customFormat="1" ht="12" x14ac:dyDescent="0.2">
      <c r="A88" s="266"/>
      <c r="B88" s="267">
        <v>2</v>
      </c>
      <c r="C88" s="519" t="s">
        <v>475</v>
      </c>
      <c r="D88" s="519"/>
      <c r="E88" s="519"/>
      <c r="F88" s="268"/>
      <c r="G88" s="268"/>
      <c r="H88" s="268"/>
      <c r="I88" s="268"/>
      <c r="J88" s="269">
        <v>111.87</v>
      </c>
      <c r="K88" s="270">
        <v>0.41399999999999998</v>
      </c>
      <c r="L88" s="269">
        <v>46.31</v>
      </c>
      <c r="M88" s="271">
        <v>9.14</v>
      </c>
      <c r="N88" s="272">
        <v>423</v>
      </c>
      <c r="V88" s="228"/>
      <c r="W88" s="229"/>
      <c r="Y88" s="227" t="s">
        <v>475</v>
      </c>
      <c r="AB88" s="229"/>
    </row>
    <row r="89" spans="1:28" s="226" customFormat="1" ht="12" x14ac:dyDescent="0.2">
      <c r="A89" s="266"/>
      <c r="B89" s="267">
        <v>3</v>
      </c>
      <c r="C89" s="519" t="s">
        <v>476</v>
      </c>
      <c r="D89" s="519"/>
      <c r="E89" s="519"/>
      <c r="F89" s="268"/>
      <c r="G89" s="268"/>
      <c r="H89" s="268"/>
      <c r="I89" s="268"/>
      <c r="J89" s="269">
        <v>10.78</v>
      </c>
      <c r="K89" s="270">
        <v>0.41399999999999998</v>
      </c>
      <c r="L89" s="269">
        <v>4.46</v>
      </c>
      <c r="M89" s="271">
        <v>20.34</v>
      </c>
      <c r="N89" s="272">
        <v>91</v>
      </c>
      <c r="V89" s="228"/>
      <c r="W89" s="229"/>
      <c r="Y89" s="227" t="s">
        <v>476</v>
      </c>
      <c r="AB89" s="229"/>
    </row>
    <row r="90" spans="1:28" s="226" customFormat="1" ht="12" x14ac:dyDescent="0.2">
      <c r="A90" s="266"/>
      <c r="B90" s="267">
        <v>4</v>
      </c>
      <c r="C90" s="519" t="s">
        <v>477</v>
      </c>
      <c r="D90" s="519"/>
      <c r="E90" s="519"/>
      <c r="F90" s="268"/>
      <c r="G90" s="268"/>
      <c r="H90" s="268"/>
      <c r="I90" s="268"/>
      <c r="J90" s="269">
        <v>2.75</v>
      </c>
      <c r="K90" s="277">
        <v>0</v>
      </c>
      <c r="L90" s="269">
        <v>0</v>
      </c>
      <c r="M90" s="271">
        <v>7.56</v>
      </c>
      <c r="N90" s="272"/>
      <c r="V90" s="228"/>
      <c r="W90" s="229"/>
      <c r="Y90" s="227" t="s">
        <v>477</v>
      </c>
      <c r="AB90" s="229"/>
    </row>
    <row r="91" spans="1:28" s="226" customFormat="1" ht="12" x14ac:dyDescent="0.2">
      <c r="A91" s="266"/>
      <c r="B91" s="265"/>
      <c r="C91" s="519" t="s">
        <v>467</v>
      </c>
      <c r="D91" s="519"/>
      <c r="E91" s="519"/>
      <c r="F91" s="268" t="s">
        <v>654</v>
      </c>
      <c r="G91" s="271">
        <v>8.09</v>
      </c>
      <c r="H91" s="270">
        <v>0.41399999999999998</v>
      </c>
      <c r="I91" s="273">
        <v>3.3492600000000001</v>
      </c>
      <c r="J91" s="269"/>
      <c r="K91" s="268"/>
      <c r="L91" s="269"/>
      <c r="M91" s="268"/>
      <c r="N91" s="272"/>
      <c r="V91" s="228"/>
      <c r="W91" s="229"/>
      <c r="Z91" s="227" t="s">
        <v>467</v>
      </c>
      <c r="AB91" s="229"/>
    </row>
    <row r="92" spans="1:28" s="226" customFormat="1" ht="12" x14ac:dyDescent="0.2">
      <c r="A92" s="266"/>
      <c r="B92" s="265"/>
      <c r="C92" s="547" t="s">
        <v>478</v>
      </c>
      <c r="D92" s="547"/>
      <c r="E92" s="547"/>
      <c r="F92" s="268" t="s">
        <v>654</v>
      </c>
      <c r="G92" s="271">
        <v>0.66</v>
      </c>
      <c r="H92" s="270">
        <v>0.41399999999999998</v>
      </c>
      <c r="I92" s="273">
        <v>0.27323999999999998</v>
      </c>
      <c r="J92" s="269"/>
      <c r="K92" s="268"/>
      <c r="L92" s="269"/>
      <c r="M92" s="268"/>
      <c r="N92" s="272"/>
      <c r="V92" s="228"/>
      <c r="W92" s="229"/>
      <c r="Z92" s="227" t="s">
        <v>478</v>
      </c>
      <c r="AB92" s="229"/>
    </row>
    <row r="93" spans="1:28" s="226" customFormat="1" ht="12" customHeight="1" x14ac:dyDescent="0.2">
      <c r="A93" s="266"/>
      <c r="B93" s="265"/>
      <c r="C93" s="548" t="s">
        <v>468</v>
      </c>
      <c r="D93" s="548"/>
      <c r="E93" s="548"/>
      <c r="F93" s="274"/>
      <c r="G93" s="274"/>
      <c r="H93" s="274"/>
      <c r="I93" s="274"/>
      <c r="J93" s="275">
        <v>217.52</v>
      </c>
      <c r="K93" s="274"/>
      <c r="L93" s="275">
        <v>88.91</v>
      </c>
      <c r="M93" s="274"/>
      <c r="N93" s="276"/>
      <c r="V93" s="228"/>
      <c r="W93" s="229"/>
      <c r="AA93" s="227" t="s">
        <v>468</v>
      </c>
      <c r="AB93" s="229"/>
    </row>
    <row r="94" spans="1:28" s="226" customFormat="1" ht="12" x14ac:dyDescent="0.2">
      <c r="A94" s="266"/>
      <c r="B94" s="265"/>
      <c r="C94" s="519" t="s">
        <v>469</v>
      </c>
      <c r="D94" s="519"/>
      <c r="E94" s="519"/>
      <c r="F94" s="268"/>
      <c r="G94" s="268"/>
      <c r="H94" s="268"/>
      <c r="I94" s="268"/>
      <c r="J94" s="269"/>
      <c r="K94" s="268"/>
      <c r="L94" s="269">
        <v>47.06</v>
      </c>
      <c r="M94" s="268"/>
      <c r="N94" s="272">
        <v>957</v>
      </c>
      <c r="V94" s="228"/>
      <c r="W94" s="229"/>
      <c r="Z94" s="227" t="s">
        <v>469</v>
      </c>
      <c r="AB94" s="229"/>
    </row>
    <row r="95" spans="1:28" s="226" customFormat="1" ht="33.75" x14ac:dyDescent="0.2">
      <c r="A95" s="266"/>
      <c r="B95" s="265" t="s">
        <v>655</v>
      </c>
      <c r="C95" s="519" t="s">
        <v>484</v>
      </c>
      <c r="D95" s="519"/>
      <c r="E95" s="519"/>
      <c r="F95" s="268" t="s">
        <v>656</v>
      </c>
      <c r="G95" s="277">
        <v>103</v>
      </c>
      <c r="H95" s="268"/>
      <c r="I95" s="277">
        <v>103</v>
      </c>
      <c r="J95" s="269"/>
      <c r="K95" s="268"/>
      <c r="L95" s="269">
        <v>48.47</v>
      </c>
      <c r="M95" s="268"/>
      <c r="N95" s="272">
        <v>986</v>
      </c>
      <c r="V95" s="228"/>
      <c r="W95" s="229"/>
      <c r="Z95" s="227" t="s">
        <v>484</v>
      </c>
      <c r="AB95" s="229"/>
    </row>
    <row r="96" spans="1:28" s="226" customFormat="1" ht="33.75" x14ac:dyDescent="0.2">
      <c r="A96" s="266"/>
      <c r="B96" s="265" t="s">
        <v>657</v>
      </c>
      <c r="C96" s="547" t="s">
        <v>485</v>
      </c>
      <c r="D96" s="547"/>
      <c r="E96" s="547"/>
      <c r="F96" s="268" t="s">
        <v>656</v>
      </c>
      <c r="G96" s="277">
        <v>60</v>
      </c>
      <c r="H96" s="268"/>
      <c r="I96" s="277">
        <v>60</v>
      </c>
      <c r="J96" s="269"/>
      <c r="K96" s="268"/>
      <c r="L96" s="269">
        <v>28.24</v>
      </c>
      <c r="M96" s="268"/>
      <c r="N96" s="272">
        <v>574</v>
      </c>
      <c r="V96" s="228"/>
      <c r="W96" s="229"/>
      <c r="Z96" s="227" t="s">
        <v>485</v>
      </c>
      <c r="AB96" s="229"/>
    </row>
    <row r="97" spans="1:28" s="226" customFormat="1" ht="12" customHeight="1" x14ac:dyDescent="0.2">
      <c r="A97" s="278"/>
      <c r="B97" s="279"/>
      <c r="C97" s="550" t="s">
        <v>472</v>
      </c>
      <c r="D97" s="550"/>
      <c r="E97" s="550"/>
      <c r="F97" s="260"/>
      <c r="G97" s="260"/>
      <c r="H97" s="260"/>
      <c r="I97" s="260"/>
      <c r="J97" s="262"/>
      <c r="K97" s="260"/>
      <c r="L97" s="262">
        <v>165.62</v>
      </c>
      <c r="M97" s="274"/>
      <c r="N97" s="263">
        <v>2849</v>
      </c>
      <c r="V97" s="228"/>
      <c r="W97" s="229"/>
      <c r="AB97" s="229" t="s">
        <v>472</v>
      </c>
    </row>
    <row r="98" spans="1:28" s="226" customFormat="1" ht="22.5" customHeight="1" x14ac:dyDescent="0.2">
      <c r="A98" s="258">
        <v>5</v>
      </c>
      <c r="B98" s="259" t="s">
        <v>668</v>
      </c>
      <c r="C98" s="541" t="s">
        <v>669</v>
      </c>
      <c r="D98" s="541"/>
      <c r="E98" s="541"/>
      <c r="F98" s="260" t="s">
        <v>670</v>
      </c>
      <c r="G98" s="260"/>
      <c r="H98" s="260"/>
      <c r="I98" s="261">
        <v>1</v>
      </c>
      <c r="J98" s="262"/>
      <c r="K98" s="260"/>
      <c r="L98" s="262"/>
      <c r="M98" s="260"/>
      <c r="N98" s="263"/>
      <c r="V98" s="228"/>
      <c r="W98" s="229" t="s">
        <v>669</v>
      </c>
      <c r="AB98" s="229"/>
    </row>
    <row r="99" spans="1:28" s="226" customFormat="1" ht="33.75" customHeight="1" x14ac:dyDescent="0.2">
      <c r="A99" s="264"/>
      <c r="B99" s="265" t="s">
        <v>652</v>
      </c>
      <c r="C99" s="519" t="s">
        <v>464</v>
      </c>
      <c r="D99" s="519"/>
      <c r="E99" s="519"/>
      <c r="F99" s="519"/>
      <c r="G99" s="519"/>
      <c r="H99" s="519"/>
      <c r="I99" s="519"/>
      <c r="J99" s="519"/>
      <c r="K99" s="519"/>
      <c r="L99" s="519"/>
      <c r="M99" s="519"/>
      <c r="N99" s="549"/>
      <c r="V99" s="228"/>
      <c r="W99" s="229"/>
      <c r="X99" s="227" t="s">
        <v>464</v>
      </c>
      <c r="AB99" s="229"/>
    </row>
    <row r="100" spans="1:28" s="226" customFormat="1" ht="22.5" customHeight="1" x14ac:dyDescent="0.2">
      <c r="A100" s="264"/>
      <c r="B100" s="265" t="s">
        <v>653</v>
      </c>
      <c r="C100" s="519" t="s">
        <v>465</v>
      </c>
      <c r="D100" s="519"/>
      <c r="E100" s="519"/>
      <c r="F100" s="519"/>
      <c r="G100" s="519"/>
      <c r="H100" s="519"/>
      <c r="I100" s="519"/>
      <c r="J100" s="519"/>
      <c r="K100" s="519"/>
      <c r="L100" s="519"/>
      <c r="M100" s="519"/>
      <c r="N100" s="549"/>
      <c r="V100" s="228"/>
      <c r="W100" s="229"/>
      <c r="X100" s="227" t="s">
        <v>465</v>
      </c>
      <c r="AB100" s="229"/>
    </row>
    <row r="101" spans="1:28" s="226" customFormat="1" ht="12" x14ac:dyDescent="0.2">
      <c r="A101" s="266"/>
      <c r="B101" s="267">
        <v>1</v>
      </c>
      <c r="C101" s="519" t="s">
        <v>466</v>
      </c>
      <c r="D101" s="519"/>
      <c r="E101" s="519"/>
      <c r="F101" s="268"/>
      <c r="G101" s="268"/>
      <c r="H101" s="268"/>
      <c r="I101" s="268"/>
      <c r="J101" s="269">
        <v>9.2899999999999991</v>
      </c>
      <c r="K101" s="271">
        <v>1.38</v>
      </c>
      <c r="L101" s="269">
        <v>12.82</v>
      </c>
      <c r="M101" s="271">
        <v>20.34</v>
      </c>
      <c r="N101" s="272">
        <v>261</v>
      </c>
      <c r="V101" s="228"/>
      <c r="W101" s="229"/>
      <c r="Y101" s="227" t="s">
        <v>466</v>
      </c>
      <c r="AB101" s="229"/>
    </row>
    <row r="102" spans="1:28" s="226" customFormat="1" ht="12" x14ac:dyDescent="0.2">
      <c r="A102" s="266"/>
      <c r="B102" s="267">
        <v>2</v>
      </c>
      <c r="C102" s="519" t="s">
        <v>475</v>
      </c>
      <c r="D102" s="519"/>
      <c r="E102" s="519"/>
      <c r="F102" s="268"/>
      <c r="G102" s="268"/>
      <c r="H102" s="268"/>
      <c r="I102" s="268"/>
      <c r="J102" s="269">
        <v>56.25</v>
      </c>
      <c r="K102" s="271">
        <v>1.38</v>
      </c>
      <c r="L102" s="269">
        <v>77.63</v>
      </c>
      <c r="M102" s="271">
        <v>9.14</v>
      </c>
      <c r="N102" s="272">
        <v>710</v>
      </c>
      <c r="V102" s="228"/>
      <c r="W102" s="229"/>
      <c r="Y102" s="227" t="s">
        <v>475</v>
      </c>
      <c r="AB102" s="229"/>
    </row>
    <row r="103" spans="1:28" s="226" customFormat="1" ht="12" x14ac:dyDescent="0.2">
      <c r="A103" s="266"/>
      <c r="B103" s="267">
        <v>3</v>
      </c>
      <c r="C103" s="519" t="s">
        <v>476</v>
      </c>
      <c r="D103" s="519"/>
      <c r="E103" s="519"/>
      <c r="F103" s="268"/>
      <c r="G103" s="268"/>
      <c r="H103" s="268"/>
      <c r="I103" s="268"/>
      <c r="J103" s="269">
        <v>6.17</v>
      </c>
      <c r="K103" s="271">
        <v>1.38</v>
      </c>
      <c r="L103" s="269">
        <v>8.51</v>
      </c>
      <c r="M103" s="271">
        <v>20.34</v>
      </c>
      <c r="N103" s="272">
        <v>173</v>
      </c>
      <c r="V103" s="228"/>
      <c r="W103" s="229"/>
      <c r="Y103" s="227" t="s">
        <v>476</v>
      </c>
      <c r="AB103" s="229"/>
    </row>
    <row r="104" spans="1:28" s="226" customFormat="1" ht="12" x14ac:dyDescent="0.2">
      <c r="A104" s="266"/>
      <c r="B104" s="265"/>
      <c r="C104" s="519" t="s">
        <v>467</v>
      </c>
      <c r="D104" s="519"/>
      <c r="E104" s="519"/>
      <c r="F104" s="268" t="s">
        <v>654</v>
      </c>
      <c r="G104" s="271">
        <v>0.81</v>
      </c>
      <c r="H104" s="271">
        <v>1.38</v>
      </c>
      <c r="I104" s="281">
        <v>1.1177999999999999</v>
      </c>
      <c r="J104" s="269"/>
      <c r="K104" s="268"/>
      <c r="L104" s="269"/>
      <c r="M104" s="268"/>
      <c r="N104" s="272"/>
      <c r="V104" s="228"/>
      <c r="W104" s="229"/>
      <c r="Z104" s="227" t="s">
        <v>467</v>
      </c>
      <c r="AB104" s="229"/>
    </row>
    <row r="105" spans="1:28" s="226" customFormat="1" ht="12" x14ac:dyDescent="0.2">
      <c r="A105" s="266"/>
      <c r="B105" s="265"/>
      <c r="C105" s="547" t="s">
        <v>478</v>
      </c>
      <c r="D105" s="547"/>
      <c r="E105" s="547"/>
      <c r="F105" s="268" t="s">
        <v>654</v>
      </c>
      <c r="G105" s="271">
        <v>0.44</v>
      </c>
      <c r="H105" s="271">
        <v>1.38</v>
      </c>
      <c r="I105" s="281">
        <v>0.60719999999999996</v>
      </c>
      <c r="J105" s="269"/>
      <c r="K105" s="268"/>
      <c r="L105" s="269"/>
      <c r="M105" s="268"/>
      <c r="N105" s="272"/>
      <c r="V105" s="228"/>
      <c r="W105" s="229"/>
      <c r="Z105" s="227" t="s">
        <v>478</v>
      </c>
      <c r="AB105" s="229"/>
    </row>
    <row r="106" spans="1:28" s="226" customFormat="1" ht="12" customHeight="1" x14ac:dyDescent="0.2">
      <c r="A106" s="266"/>
      <c r="B106" s="265"/>
      <c r="C106" s="548" t="s">
        <v>468</v>
      </c>
      <c r="D106" s="548"/>
      <c r="E106" s="548"/>
      <c r="F106" s="274"/>
      <c r="G106" s="274"/>
      <c r="H106" s="274"/>
      <c r="I106" s="274"/>
      <c r="J106" s="275">
        <v>65.540000000000006</v>
      </c>
      <c r="K106" s="274"/>
      <c r="L106" s="275">
        <v>90.45</v>
      </c>
      <c r="M106" s="274"/>
      <c r="N106" s="276"/>
      <c r="V106" s="228"/>
      <c r="W106" s="229"/>
      <c r="AA106" s="227" t="s">
        <v>468</v>
      </c>
      <c r="AB106" s="229"/>
    </row>
    <row r="107" spans="1:28" s="226" customFormat="1" ht="12" x14ac:dyDescent="0.2">
      <c r="A107" s="266"/>
      <c r="B107" s="265"/>
      <c r="C107" s="519" t="s">
        <v>469</v>
      </c>
      <c r="D107" s="519"/>
      <c r="E107" s="519"/>
      <c r="F107" s="268"/>
      <c r="G107" s="268"/>
      <c r="H107" s="268"/>
      <c r="I107" s="268"/>
      <c r="J107" s="269"/>
      <c r="K107" s="268"/>
      <c r="L107" s="269">
        <v>21.33</v>
      </c>
      <c r="M107" s="268"/>
      <c r="N107" s="272">
        <v>434</v>
      </c>
      <c r="V107" s="228"/>
      <c r="W107" s="229"/>
      <c r="Z107" s="227" t="s">
        <v>469</v>
      </c>
      <c r="AB107" s="229"/>
    </row>
    <row r="108" spans="1:28" s="226" customFormat="1" ht="33.75" x14ac:dyDescent="0.2">
      <c r="A108" s="266"/>
      <c r="B108" s="265" t="s">
        <v>655</v>
      </c>
      <c r="C108" s="519" t="s">
        <v>484</v>
      </c>
      <c r="D108" s="519"/>
      <c r="E108" s="519"/>
      <c r="F108" s="268" t="s">
        <v>656</v>
      </c>
      <c r="G108" s="277">
        <v>103</v>
      </c>
      <c r="H108" s="268"/>
      <c r="I108" s="277">
        <v>103</v>
      </c>
      <c r="J108" s="269"/>
      <c r="K108" s="268"/>
      <c r="L108" s="269">
        <v>21.97</v>
      </c>
      <c r="M108" s="268"/>
      <c r="N108" s="272">
        <v>447</v>
      </c>
      <c r="V108" s="228"/>
      <c r="W108" s="229"/>
      <c r="Z108" s="227" t="s">
        <v>484</v>
      </c>
      <c r="AB108" s="229"/>
    </row>
    <row r="109" spans="1:28" s="226" customFormat="1" ht="33.75" x14ac:dyDescent="0.2">
      <c r="A109" s="266"/>
      <c r="B109" s="265" t="s">
        <v>657</v>
      </c>
      <c r="C109" s="547" t="s">
        <v>485</v>
      </c>
      <c r="D109" s="547"/>
      <c r="E109" s="547"/>
      <c r="F109" s="268" t="s">
        <v>656</v>
      </c>
      <c r="G109" s="277">
        <v>60</v>
      </c>
      <c r="H109" s="268"/>
      <c r="I109" s="277">
        <v>60</v>
      </c>
      <c r="J109" s="269"/>
      <c r="K109" s="268"/>
      <c r="L109" s="269">
        <v>12.8</v>
      </c>
      <c r="M109" s="268"/>
      <c r="N109" s="272">
        <v>260</v>
      </c>
      <c r="V109" s="228"/>
      <c r="W109" s="229"/>
      <c r="Z109" s="227" t="s">
        <v>485</v>
      </c>
      <c r="AB109" s="229"/>
    </row>
    <row r="110" spans="1:28" s="226" customFormat="1" ht="12" customHeight="1" x14ac:dyDescent="0.2">
      <c r="A110" s="278"/>
      <c r="B110" s="279"/>
      <c r="C110" s="550" t="s">
        <v>472</v>
      </c>
      <c r="D110" s="550"/>
      <c r="E110" s="550"/>
      <c r="F110" s="260"/>
      <c r="G110" s="260"/>
      <c r="H110" s="260"/>
      <c r="I110" s="260"/>
      <c r="J110" s="262"/>
      <c r="K110" s="260"/>
      <c r="L110" s="262">
        <v>125.22</v>
      </c>
      <c r="M110" s="274"/>
      <c r="N110" s="263">
        <v>1678</v>
      </c>
      <c r="V110" s="228"/>
      <c r="W110" s="229"/>
      <c r="AB110" s="229" t="s">
        <v>472</v>
      </c>
    </row>
    <row r="111" spans="1:28" s="226" customFormat="1" ht="33.75" customHeight="1" x14ac:dyDescent="0.2">
      <c r="A111" s="258">
        <v>6</v>
      </c>
      <c r="B111" s="259" t="s">
        <v>671</v>
      </c>
      <c r="C111" s="541" t="s">
        <v>672</v>
      </c>
      <c r="D111" s="541"/>
      <c r="E111" s="541"/>
      <c r="F111" s="260" t="s">
        <v>673</v>
      </c>
      <c r="G111" s="260"/>
      <c r="H111" s="260"/>
      <c r="I111" s="261">
        <v>1</v>
      </c>
      <c r="J111" s="262"/>
      <c r="K111" s="260"/>
      <c r="L111" s="262"/>
      <c r="M111" s="260"/>
      <c r="N111" s="263"/>
      <c r="V111" s="228"/>
      <c r="W111" s="229" t="s">
        <v>672</v>
      </c>
      <c r="AB111" s="229"/>
    </row>
    <row r="112" spans="1:28" s="226" customFormat="1" ht="33.75" customHeight="1" x14ac:dyDescent="0.2">
      <c r="A112" s="264"/>
      <c r="B112" s="265" t="s">
        <v>652</v>
      </c>
      <c r="C112" s="519" t="s">
        <v>464</v>
      </c>
      <c r="D112" s="519"/>
      <c r="E112" s="519"/>
      <c r="F112" s="519"/>
      <c r="G112" s="519"/>
      <c r="H112" s="519"/>
      <c r="I112" s="519"/>
      <c r="J112" s="519"/>
      <c r="K112" s="519"/>
      <c r="L112" s="519"/>
      <c r="M112" s="519"/>
      <c r="N112" s="549"/>
      <c r="V112" s="228"/>
      <c r="W112" s="229"/>
      <c r="X112" s="227" t="s">
        <v>464</v>
      </c>
      <c r="AB112" s="229"/>
    </row>
    <row r="113" spans="1:28" s="226" customFormat="1" ht="22.5" customHeight="1" x14ac:dyDescent="0.2">
      <c r="A113" s="264"/>
      <c r="B113" s="265" t="s">
        <v>653</v>
      </c>
      <c r="C113" s="519" t="s">
        <v>465</v>
      </c>
      <c r="D113" s="519"/>
      <c r="E113" s="519"/>
      <c r="F113" s="519"/>
      <c r="G113" s="519"/>
      <c r="H113" s="519"/>
      <c r="I113" s="519"/>
      <c r="J113" s="519"/>
      <c r="K113" s="519"/>
      <c r="L113" s="519"/>
      <c r="M113" s="519"/>
      <c r="N113" s="549"/>
      <c r="V113" s="228"/>
      <c r="W113" s="229"/>
      <c r="X113" s="227" t="s">
        <v>465</v>
      </c>
      <c r="AB113" s="229"/>
    </row>
    <row r="114" spans="1:28" s="226" customFormat="1" ht="12" x14ac:dyDescent="0.2">
      <c r="A114" s="266"/>
      <c r="B114" s="267">
        <v>1</v>
      </c>
      <c r="C114" s="519" t="s">
        <v>466</v>
      </c>
      <c r="D114" s="519"/>
      <c r="E114" s="519"/>
      <c r="F114" s="268"/>
      <c r="G114" s="268"/>
      <c r="H114" s="268"/>
      <c r="I114" s="268"/>
      <c r="J114" s="269">
        <v>13.46</v>
      </c>
      <c r="K114" s="271">
        <v>1.38</v>
      </c>
      <c r="L114" s="269">
        <v>18.57</v>
      </c>
      <c r="M114" s="271">
        <v>20.34</v>
      </c>
      <c r="N114" s="272">
        <v>378</v>
      </c>
      <c r="V114" s="228"/>
      <c r="W114" s="229"/>
      <c r="Y114" s="227" t="s">
        <v>466</v>
      </c>
      <c r="AB114" s="229"/>
    </row>
    <row r="115" spans="1:28" s="226" customFormat="1" ht="12" x14ac:dyDescent="0.2">
      <c r="A115" s="266"/>
      <c r="B115" s="267">
        <v>2</v>
      </c>
      <c r="C115" s="519" t="s">
        <v>475</v>
      </c>
      <c r="D115" s="519"/>
      <c r="E115" s="519"/>
      <c r="F115" s="268"/>
      <c r="G115" s="268"/>
      <c r="H115" s="268"/>
      <c r="I115" s="268"/>
      <c r="J115" s="269">
        <v>38.31</v>
      </c>
      <c r="K115" s="271">
        <v>1.38</v>
      </c>
      <c r="L115" s="269">
        <v>52.87</v>
      </c>
      <c r="M115" s="271">
        <v>9.14</v>
      </c>
      <c r="N115" s="272">
        <v>483</v>
      </c>
      <c r="V115" s="228"/>
      <c r="W115" s="229"/>
      <c r="Y115" s="227" t="s">
        <v>475</v>
      </c>
      <c r="AB115" s="229"/>
    </row>
    <row r="116" spans="1:28" s="226" customFormat="1" ht="12" x14ac:dyDescent="0.2">
      <c r="A116" s="266"/>
      <c r="B116" s="267">
        <v>3</v>
      </c>
      <c r="C116" s="519" t="s">
        <v>476</v>
      </c>
      <c r="D116" s="519"/>
      <c r="E116" s="519"/>
      <c r="F116" s="268"/>
      <c r="G116" s="268"/>
      <c r="H116" s="268"/>
      <c r="I116" s="268"/>
      <c r="J116" s="269">
        <v>4.26</v>
      </c>
      <c r="K116" s="271">
        <v>1.38</v>
      </c>
      <c r="L116" s="269">
        <v>5.88</v>
      </c>
      <c r="M116" s="271">
        <v>20.34</v>
      </c>
      <c r="N116" s="272">
        <v>120</v>
      </c>
      <c r="V116" s="228"/>
      <c r="W116" s="229"/>
      <c r="Y116" s="227" t="s">
        <v>476</v>
      </c>
      <c r="AB116" s="229"/>
    </row>
    <row r="117" spans="1:28" s="226" customFormat="1" ht="12" x14ac:dyDescent="0.2">
      <c r="A117" s="266"/>
      <c r="B117" s="265"/>
      <c r="C117" s="519" t="s">
        <v>467</v>
      </c>
      <c r="D117" s="519"/>
      <c r="E117" s="519"/>
      <c r="F117" s="268" t="s">
        <v>654</v>
      </c>
      <c r="G117" s="271">
        <v>1.27</v>
      </c>
      <c r="H117" s="271">
        <v>1.38</v>
      </c>
      <c r="I117" s="281">
        <v>1.7525999999999999</v>
      </c>
      <c r="J117" s="269"/>
      <c r="K117" s="268"/>
      <c r="L117" s="269"/>
      <c r="M117" s="268"/>
      <c r="N117" s="272"/>
      <c r="V117" s="228"/>
      <c r="W117" s="229"/>
      <c r="Z117" s="227" t="s">
        <v>467</v>
      </c>
      <c r="AB117" s="229"/>
    </row>
    <row r="118" spans="1:28" s="226" customFormat="1" ht="12" x14ac:dyDescent="0.2">
      <c r="A118" s="266"/>
      <c r="B118" s="265"/>
      <c r="C118" s="547" t="s">
        <v>478</v>
      </c>
      <c r="D118" s="547"/>
      <c r="E118" s="547"/>
      <c r="F118" s="268" t="s">
        <v>654</v>
      </c>
      <c r="G118" s="271">
        <v>0.35</v>
      </c>
      <c r="H118" s="271">
        <v>1.38</v>
      </c>
      <c r="I118" s="270">
        <v>0.48299999999999998</v>
      </c>
      <c r="J118" s="269"/>
      <c r="K118" s="268"/>
      <c r="L118" s="269"/>
      <c r="M118" s="268"/>
      <c r="N118" s="272"/>
      <c r="V118" s="228"/>
      <c r="W118" s="229"/>
      <c r="Z118" s="227" t="s">
        <v>478</v>
      </c>
      <c r="AB118" s="229"/>
    </row>
    <row r="119" spans="1:28" s="226" customFormat="1" ht="12" customHeight="1" x14ac:dyDescent="0.2">
      <c r="A119" s="266"/>
      <c r="B119" s="265"/>
      <c r="C119" s="548" t="s">
        <v>468</v>
      </c>
      <c r="D119" s="548"/>
      <c r="E119" s="548"/>
      <c r="F119" s="274"/>
      <c r="G119" s="274"/>
      <c r="H119" s="274"/>
      <c r="I119" s="274"/>
      <c r="J119" s="275">
        <v>51.77</v>
      </c>
      <c r="K119" s="274"/>
      <c r="L119" s="275">
        <v>71.44</v>
      </c>
      <c r="M119" s="274"/>
      <c r="N119" s="276"/>
      <c r="V119" s="228"/>
      <c r="W119" s="229"/>
      <c r="AA119" s="227" t="s">
        <v>468</v>
      </c>
      <c r="AB119" s="229"/>
    </row>
    <row r="120" spans="1:28" s="226" customFormat="1" ht="12" x14ac:dyDescent="0.2">
      <c r="A120" s="266"/>
      <c r="B120" s="265"/>
      <c r="C120" s="519" t="s">
        <v>469</v>
      </c>
      <c r="D120" s="519"/>
      <c r="E120" s="519"/>
      <c r="F120" s="268"/>
      <c r="G120" s="268"/>
      <c r="H120" s="268"/>
      <c r="I120" s="268"/>
      <c r="J120" s="269"/>
      <c r="K120" s="268"/>
      <c r="L120" s="269">
        <v>24.45</v>
      </c>
      <c r="M120" s="268"/>
      <c r="N120" s="272">
        <v>498</v>
      </c>
      <c r="V120" s="228"/>
      <c r="W120" s="229"/>
      <c r="Z120" s="227" t="s">
        <v>469</v>
      </c>
      <c r="AB120" s="229"/>
    </row>
    <row r="121" spans="1:28" s="226" customFormat="1" ht="33.75" x14ac:dyDescent="0.2">
      <c r="A121" s="266"/>
      <c r="B121" s="265" t="s">
        <v>655</v>
      </c>
      <c r="C121" s="519" t="s">
        <v>484</v>
      </c>
      <c r="D121" s="519"/>
      <c r="E121" s="519"/>
      <c r="F121" s="268" t="s">
        <v>656</v>
      </c>
      <c r="G121" s="277">
        <v>103</v>
      </c>
      <c r="H121" s="268"/>
      <c r="I121" s="277">
        <v>103</v>
      </c>
      <c r="J121" s="269"/>
      <c r="K121" s="268"/>
      <c r="L121" s="269">
        <v>25.18</v>
      </c>
      <c r="M121" s="268"/>
      <c r="N121" s="272">
        <v>513</v>
      </c>
      <c r="V121" s="228"/>
      <c r="W121" s="229"/>
      <c r="Z121" s="227" t="s">
        <v>484</v>
      </c>
      <c r="AB121" s="229"/>
    </row>
    <row r="122" spans="1:28" s="226" customFormat="1" ht="33.75" x14ac:dyDescent="0.2">
      <c r="A122" s="266"/>
      <c r="B122" s="265" t="s">
        <v>657</v>
      </c>
      <c r="C122" s="547" t="s">
        <v>485</v>
      </c>
      <c r="D122" s="547"/>
      <c r="E122" s="547"/>
      <c r="F122" s="268" t="s">
        <v>656</v>
      </c>
      <c r="G122" s="277">
        <v>60</v>
      </c>
      <c r="H122" s="268"/>
      <c r="I122" s="277">
        <v>60</v>
      </c>
      <c r="J122" s="269"/>
      <c r="K122" s="268"/>
      <c r="L122" s="269">
        <v>14.67</v>
      </c>
      <c r="M122" s="268"/>
      <c r="N122" s="272">
        <v>299</v>
      </c>
      <c r="V122" s="228"/>
      <c r="W122" s="229"/>
      <c r="Z122" s="227" t="s">
        <v>485</v>
      </c>
      <c r="AB122" s="229"/>
    </row>
    <row r="123" spans="1:28" s="226" customFormat="1" ht="12" customHeight="1" x14ac:dyDescent="0.2">
      <c r="A123" s="278"/>
      <c r="B123" s="279"/>
      <c r="C123" s="550" t="s">
        <v>472</v>
      </c>
      <c r="D123" s="550"/>
      <c r="E123" s="550"/>
      <c r="F123" s="260"/>
      <c r="G123" s="260"/>
      <c r="H123" s="260"/>
      <c r="I123" s="260"/>
      <c r="J123" s="262"/>
      <c r="K123" s="260"/>
      <c r="L123" s="262">
        <v>111.29</v>
      </c>
      <c r="M123" s="274"/>
      <c r="N123" s="263">
        <v>1673</v>
      </c>
      <c r="V123" s="228"/>
      <c r="W123" s="229"/>
      <c r="AB123" s="229" t="s">
        <v>472</v>
      </c>
    </row>
    <row r="124" spans="1:28" s="226" customFormat="1" ht="33.75" customHeight="1" x14ac:dyDescent="0.2">
      <c r="A124" s="258">
        <v>7</v>
      </c>
      <c r="B124" s="259" t="s">
        <v>674</v>
      </c>
      <c r="C124" s="541" t="s">
        <v>675</v>
      </c>
      <c r="D124" s="541"/>
      <c r="E124" s="541"/>
      <c r="F124" s="260" t="s">
        <v>673</v>
      </c>
      <c r="G124" s="260"/>
      <c r="H124" s="260"/>
      <c r="I124" s="261">
        <v>1</v>
      </c>
      <c r="J124" s="262"/>
      <c r="K124" s="260"/>
      <c r="L124" s="262"/>
      <c r="M124" s="260"/>
      <c r="N124" s="263"/>
      <c r="V124" s="228"/>
      <c r="W124" s="229" t="s">
        <v>675</v>
      </c>
      <c r="AB124" s="229"/>
    </row>
    <row r="125" spans="1:28" s="226" customFormat="1" ht="33.75" customHeight="1" x14ac:dyDescent="0.2">
      <c r="A125" s="264"/>
      <c r="B125" s="265" t="s">
        <v>652</v>
      </c>
      <c r="C125" s="519" t="s">
        <v>464</v>
      </c>
      <c r="D125" s="519"/>
      <c r="E125" s="519"/>
      <c r="F125" s="519"/>
      <c r="G125" s="519"/>
      <c r="H125" s="519"/>
      <c r="I125" s="519"/>
      <c r="J125" s="519"/>
      <c r="K125" s="519"/>
      <c r="L125" s="519"/>
      <c r="M125" s="519"/>
      <c r="N125" s="549"/>
      <c r="V125" s="228"/>
      <c r="W125" s="229"/>
      <c r="X125" s="227" t="s">
        <v>464</v>
      </c>
      <c r="AB125" s="229"/>
    </row>
    <row r="126" spans="1:28" s="226" customFormat="1" ht="22.5" customHeight="1" x14ac:dyDescent="0.2">
      <c r="A126" s="264"/>
      <c r="B126" s="265" t="s">
        <v>653</v>
      </c>
      <c r="C126" s="519" t="s">
        <v>465</v>
      </c>
      <c r="D126" s="519"/>
      <c r="E126" s="519"/>
      <c r="F126" s="519"/>
      <c r="G126" s="519"/>
      <c r="H126" s="519"/>
      <c r="I126" s="519"/>
      <c r="J126" s="519"/>
      <c r="K126" s="519"/>
      <c r="L126" s="519"/>
      <c r="M126" s="519"/>
      <c r="N126" s="549"/>
      <c r="V126" s="228"/>
      <c r="W126" s="229"/>
      <c r="X126" s="227" t="s">
        <v>465</v>
      </c>
      <c r="AB126" s="229"/>
    </row>
    <row r="127" spans="1:28" s="226" customFormat="1" ht="12" x14ac:dyDescent="0.2">
      <c r="A127" s="266"/>
      <c r="B127" s="267">
        <v>1</v>
      </c>
      <c r="C127" s="519" t="s">
        <v>466</v>
      </c>
      <c r="D127" s="519"/>
      <c r="E127" s="519"/>
      <c r="F127" s="268"/>
      <c r="G127" s="268"/>
      <c r="H127" s="268"/>
      <c r="I127" s="268"/>
      <c r="J127" s="269">
        <v>1.56</v>
      </c>
      <c r="K127" s="271">
        <v>1.38</v>
      </c>
      <c r="L127" s="269">
        <v>2.15</v>
      </c>
      <c r="M127" s="271">
        <v>20.34</v>
      </c>
      <c r="N127" s="272">
        <v>44</v>
      </c>
      <c r="V127" s="228"/>
      <c r="W127" s="229"/>
      <c r="Y127" s="227" t="s">
        <v>466</v>
      </c>
      <c r="AB127" s="229"/>
    </row>
    <row r="128" spans="1:28" s="226" customFormat="1" ht="12" x14ac:dyDescent="0.2">
      <c r="A128" s="266"/>
      <c r="B128" s="267">
        <v>2</v>
      </c>
      <c r="C128" s="519" t="s">
        <v>475</v>
      </c>
      <c r="D128" s="519"/>
      <c r="E128" s="519"/>
      <c r="F128" s="268"/>
      <c r="G128" s="268"/>
      <c r="H128" s="268"/>
      <c r="I128" s="268"/>
      <c r="J128" s="269">
        <v>7.49</v>
      </c>
      <c r="K128" s="271">
        <v>1.38</v>
      </c>
      <c r="L128" s="269">
        <v>10.34</v>
      </c>
      <c r="M128" s="271">
        <v>9.14</v>
      </c>
      <c r="N128" s="272">
        <v>95</v>
      </c>
      <c r="V128" s="228"/>
      <c r="W128" s="229"/>
      <c r="Y128" s="227" t="s">
        <v>475</v>
      </c>
      <c r="AB128" s="229"/>
    </row>
    <row r="129" spans="1:30" s="226" customFormat="1" ht="12" x14ac:dyDescent="0.2">
      <c r="A129" s="266"/>
      <c r="B129" s="267">
        <v>3</v>
      </c>
      <c r="C129" s="519" t="s">
        <v>476</v>
      </c>
      <c r="D129" s="519"/>
      <c r="E129" s="519"/>
      <c r="F129" s="268"/>
      <c r="G129" s="268"/>
      <c r="H129" s="268"/>
      <c r="I129" s="268"/>
      <c r="J129" s="269">
        <v>0.85</v>
      </c>
      <c r="K129" s="271">
        <v>1.38</v>
      </c>
      <c r="L129" s="269">
        <v>1.17</v>
      </c>
      <c r="M129" s="271">
        <v>20.34</v>
      </c>
      <c r="N129" s="272">
        <v>24</v>
      </c>
      <c r="V129" s="228"/>
      <c r="W129" s="229"/>
      <c r="Y129" s="227" t="s">
        <v>476</v>
      </c>
      <c r="AB129" s="229"/>
    </row>
    <row r="130" spans="1:30" s="226" customFormat="1" ht="12" x14ac:dyDescent="0.2">
      <c r="A130" s="266"/>
      <c r="B130" s="265"/>
      <c r="C130" s="519" t="s">
        <v>467</v>
      </c>
      <c r="D130" s="519"/>
      <c r="E130" s="519"/>
      <c r="F130" s="268" t="s">
        <v>654</v>
      </c>
      <c r="G130" s="271">
        <v>0.15</v>
      </c>
      <c r="H130" s="271">
        <v>1.38</v>
      </c>
      <c r="I130" s="270">
        <v>0.20699999999999999</v>
      </c>
      <c r="J130" s="269"/>
      <c r="K130" s="268"/>
      <c r="L130" s="269"/>
      <c r="M130" s="268"/>
      <c r="N130" s="272"/>
      <c r="V130" s="228"/>
      <c r="W130" s="229"/>
      <c r="Z130" s="227" t="s">
        <v>467</v>
      </c>
      <c r="AB130" s="229"/>
    </row>
    <row r="131" spans="1:30" s="226" customFormat="1" ht="12" x14ac:dyDescent="0.2">
      <c r="A131" s="266"/>
      <c r="B131" s="265"/>
      <c r="C131" s="547" t="s">
        <v>478</v>
      </c>
      <c r="D131" s="547"/>
      <c r="E131" s="547"/>
      <c r="F131" s="268" t="s">
        <v>654</v>
      </c>
      <c r="G131" s="271">
        <v>7.0000000000000007E-2</v>
      </c>
      <c r="H131" s="271">
        <v>1.38</v>
      </c>
      <c r="I131" s="281">
        <v>9.6600000000000005E-2</v>
      </c>
      <c r="J131" s="269"/>
      <c r="K131" s="268"/>
      <c r="L131" s="269"/>
      <c r="M131" s="268"/>
      <c r="N131" s="272"/>
      <c r="V131" s="228"/>
      <c r="W131" s="229"/>
      <c r="Z131" s="227" t="s">
        <v>478</v>
      </c>
      <c r="AB131" s="229"/>
    </row>
    <row r="132" spans="1:30" s="226" customFormat="1" ht="12" customHeight="1" x14ac:dyDescent="0.2">
      <c r="A132" s="266"/>
      <c r="B132" s="265"/>
      <c r="C132" s="548" t="s">
        <v>468</v>
      </c>
      <c r="D132" s="548"/>
      <c r="E132" s="548"/>
      <c r="F132" s="274"/>
      <c r="G132" s="274"/>
      <c r="H132" s="274"/>
      <c r="I132" s="274"/>
      <c r="J132" s="275">
        <v>9.0500000000000007</v>
      </c>
      <c r="K132" s="274"/>
      <c r="L132" s="275">
        <v>12.49</v>
      </c>
      <c r="M132" s="274"/>
      <c r="N132" s="276"/>
      <c r="V132" s="228"/>
      <c r="W132" s="229"/>
      <c r="AA132" s="227" t="s">
        <v>468</v>
      </c>
      <c r="AB132" s="229"/>
    </row>
    <row r="133" spans="1:30" s="226" customFormat="1" ht="12" x14ac:dyDescent="0.2">
      <c r="A133" s="266"/>
      <c r="B133" s="265"/>
      <c r="C133" s="519" t="s">
        <v>469</v>
      </c>
      <c r="D133" s="519"/>
      <c r="E133" s="519"/>
      <c r="F133" s="268"/>
      <c r="G133" s="268"/>
      <c r="H133" s="268"/>
      <c r="I133" s="268"/>
      <c r="J133" s="269"/>
      <c r="K133" s="268"/>
      <c r="L133" s="269">
        <v>3.32</v>
      </c>
      <c r="M133" s="268"/>
      <c r="N133" s="272">
        <v>68</v>
      </c>
      <c r="V133" s="228"/>
      <c r="W133" s="229"/>
      <c r="Z133" s="227" t="s">
        <v>469</v>
      </c>
      <c r="AB133" s="229"/>
    </row>
    <row r="134" spans="1:30" s="226" customFormat="1" ht="33.75" x14ac:dyDescent="0.2">
      <c r="A134" s="266"/>
      <c r="B134" s="265" t="s">
        <v>655</v>
      </c>
      <c r="C134" s="519" t="s">
        <v>484</v>
      </c>
      <c r="D134" s="519"/>
      <c r="E134" s="519"/>
      <c r="F134" s="268" t="s">
        <v>656</v>
      </c>
      <c r="G134" s="277">
        <v>103</v>
      </c>
      <c r="H134" s="268"/>
      <c r="I134" s="277">
        <v>103</v>
      </c>
      <c r="J134" s="269"/>
      <c r="K134" s="268"/>
      <c r="L134" s="269">
        <v>3.42</v>
      </c>
      <c r="M134" s="268"/>
      <c r="N134" s="272">
        <v>70</v>
      </c>
      <c r="V134" s="228"/>
      <c r="W134" s="229"/>
      <c r="Z134" s="227" t="s">
        <v>484</v>
      </c>
      <c r="AB134" s="229"/>
    </row>
    <row r="135" spans="1:30" s="226" customFormat="1" ht="33.75" x14ac:dyDescent="0.2">
      <c r="A135" s="266"/>
      <c r="B135" s="265" t="s">
        <v>657</v>
      </c>
      <c r="C135" s="547" t="s">
        <v>485</v>
      </c>
      <c r="D135" s="547"/>
      <c r="E135" s="547"/>
      <c r="F135" s="268" t="s">
        <v>656</v>
      </c>
      <c r="G135" s="277">
        <v>60</v>
      </c>
      <c r="H135" s="268"/>
      <c r="I135" s="277">
        <v>60</v>
      </c>
      <c r="J135" s="269"/>
      <c r="K135" s="268"/>
      <c r="L135" s="269">
        <v>1.99</v>
      </c>
      <c r="M135" s="268"/>
      <c r="N135" s="272">
        <v>41</v>
      </c>
      <c r="V135" s="228"/>
      <c r="W135" s="229"/>
      <c r="Z135" s="227" t="s">
        <v>485</v>
      </c>
      <c r="AB135" s="229"/>
    </row>
    <row r="136" spans="1:30" s="226" customFormat="1" ht="12" customHeight="1" x14ac:dyDescent="0.2">
      <c r="A136" s="278"/>
      <c r="B136" s="279"/>
      <c r="C136" s="541" t="s">
        <v>472</v>
      </c>
      <c r="D136" s="541"/>
      <c r="E136" s="541"/>
      <c r="F136" s="260"/>
      <c r="G136" s="260"/>
      <c r="H136" s="260"/>
      <c r="I136" s="260"/>
      <c r="J136" s="262"/>
      <c r="K136" s="260"/>
      <c r="L136" s="262">
        <v>17.899999999999999</v>
      </c>
      <c r="M136" s="274"/>
      <c r="N136" s="263">
        <v>250</v>
      </c>
      <c r="V136" s="228"/>
      <c r="W136" s="229"/>
      <c r="AB136" s="229" t="s">
        <v>472</v>
      </c>
    </row>
    <row r="137" spans="1:30" s="226" customFormat="1" ht="1.5" customHeight="1" x14ac:dyDescent="0.2">
      <c r="A137" s="282"/>
      <c r="B137" s="279"/>
      <c r="C137" s="279"/>
      <c r="D137" s="279"/>
      <c r="E137" s="279"/>
      <c r="F137" s="282"/>
      <c r="G137" s="282"/>
      <c r="H137" s="282"/>
      <c r="I137" s="282"/>
      <c r="J137" s="283"/>
      <c r="K137" s="282"/>
      <c r="L137" s="283"/>
      <c r="M137" s="268"/>
      <c r="N137" s="283"/>
      <c r="V137" s="228"/>
      <c r="W137" s="229"/>
      <c r="AB137" s="229"/>
    </row>
    <row r="138" spans="1:30" s="226" customFormat="1" ht="12" customHeight="1" x14ac:dyDescent="0.2">
      <c r="A138" s="284"/>
      <c r="B138" s="285"/>
      <c r="C138" s="550" t="s">
        <v>676</v>
      </c>
      <c r="D138" s="550"/>
      <c r="E138" s="550"/>
      <c r="F138" s="550"/>
      <c r="G138" s="550"/>
      <c r="H138" s="550"/>
      <c r="I138" s="550"/>
      <c r="J138" s="550"/>
      <c r="K138" s="550"/>
      <c r="L138" s="286">
        <v>2218.96</v>
      </c>
      <c r="M138" s="287"/>
      <c r="N138" s="288"/>
      <c r="V138" s="228"/>
      <c r="W138" s="229"/>
      <c r="AB138" s="229"/>
      <c r="AC138" s="229" t="s">
        <v>676</v>
      </c>
    </row>
    <row r="139" spans="1:30" s="226" customFormat="1" ht="12" customHeight="1" x14ac:dyDescent="0.2">
      <c r="A139" s="538" t="s">
        <v>677</v>
      </c>
      <c r="B139" s="539"/>
      <c r="C139" s="539"/>
      <c r="D139" s="539"/>
      <c r="E139" s="539"/>
      <c r="F139" s="539"/>
      <c r="G139" s="539"/>
      <c r="H139" s="539"/>
      <c r="I139" s="539"/>
      <c r="J139" s="539"/>
      <c r="K139" s="539"/>
      <c r="L139" s="539"/>
      <c r="M139" s="539"/>
      <c r="N139" s="540"/>
      <c r="V139" s="228" t="s">
        <v>677</v>
      </c>
      <c r="W139" s="229"/>
      <c r="AB139" s="229"/>
      <c r="AC139" s="229"/>
    </row>
    <row r="140" spans="1:30" s="226" customFormat="1" ht="45" customHeight="1" x14ac:dyDescent="0.2">
      <c r="A140" s="258">
        <v>8</v>
      </c>
      <c r="B140" s="259" t="s">
        <v>678</v>
      </c>
      <c r="C140" s="541" t="s">
        <v>462</v>
      </c>
      <c r="D140" s="541"/>
      <c r="E140" s="541"/>
      <c r="F140" s="260" t="s">
        <v>679</v>
      </c>
      <c r="G140" s="260"/>
      <c r="H140" s="260"/>
      <c r="I140" s="289">
        <v>6.3839999999999999E-3</v>
      </c>
      <c r="J140" s="262"/>
      <c r="K140" s="260"/>
      <c r="L140" s="262"/>
      <c r="M140" s="260"/>
      <c r="N140" s="263"/>
      <c r="V140" s="228"/>
      <c r="W140" s="229" t="s">
        <v>462</v>
      </c>
      <c r="AB140" s="229"/>
      <c r="AC140" s="229"/>
    </row>
    <row r="141" spans="1:30" s="226" customFormat="1" ht="12" customHeight="1" x14ac:dyDescent="0.2">
      <c r="A141" s="290"/>
      <c r="B141" s="291"/>
      <c r="C141" s="519" t="s">
        <v>463</v>
      </c>
      <c r="D141" s="519"/>
      <c r="E141" s="519"/>
      <c r="F141" s="519"/>
      <c r="G141" s="519"/>
      <c r="H141" s="519"/>
      <c r="I141" s="519"/>
      <c r="J141" s="519"/>
      <c r="K141" s="519"/>
      <c r="L141" s="519"/>
      <c r="M141" s="519"/>
      <c r="N141" s="549"/>
      <c r="V141" s="228"/>
      <c r="W141" s="229"/>
      <c r="AB141" s="229"/>
      <c r="AC141" s="229"/>
      <c r="AD141" s="227" t="s">
        <v>463</v>
      </c>
    </row>
    <row r="142" spans="1:30" s="226" customFormat="1" ht="33.75" customHeight="1" x14ac:dyDescent="0.2">
      <c r="A142" s="264"/>
      <c r="B142" s="265" t="s">
        <v>652</v>
      </c>
      <c r="C142" s="519" t="s">
        <v>464</v>
      </c>
      <c r="D142" s="519"/>
      <c r="E142" s="519"/>
      <c r="F142" s="519"/>
      <c r="G142" s="519"/>
      <c r="H142" s="519"/>
      <c r="I142" s="519"/>
      <c r="J142" s="519"/>
      <c r="K142" s="519"/>
      <c r="L142" s="519"/>
      <c r="M142" s="519"/>
      <c r="N142" s="549"/>
      <c r="V142" s="228"/>
      <c r="W142" s="229"/>
      <c r="X142" s="227" t="s">
        <v>464</v>
      </c>
      <c r="AB142" s="229"/>
      <c r="AC142" s="229"/>
    </row>
    <row r="143" spans="1:30" s="226" customFormat="1" ht="22.5" customHeight="1" x14ac:dyDescent="0.2">
      <c r="A143" s="264"/>
      <c r="B143" s="265" t="s">
        <v>653</v>
      </c>
      <c r="C143" s="519" t="s">
        <v>465</v>
      </c>
      <c r="D143" s="519"/>
      <c r="E143" s="519"/>
      <c r="F143" s="519"/>
      <c r="G143" s="519"/>
      <c r="H143" s="519"/>
      <c r="I143" s="519"/>
      <c r="J143" s="519"/>
      <c r="K143" s="519"/>
      <c r="L143" s="519"/>
      <c r="M143" s="519"/>
      <c r="N143" s="549"/>
      <c r="V143" s="228"/>
      <c r="W143" s="229"/>
      <c r="X143" s="227" t="s">
        <v>465</v>
      </c>
      <c r="AB143" s="229"/>
      <c r="AC143" s="229"/>
    </row>
    <row r="144" spans="1:30" s="226" customFormat="1" ht="12" x14ac:dyDescent="0.2">
      <c r="A144" s="266"/>
      <c r="B144" s="267">
        <v>1</v>
      </c>
      <c r="C144" s="519" t="s">
        <v>466</v>
      </c>
      <c r="D144" s="519"/>
      <c r="E144" s="519"/>
      <c r="F144" s="268"/>
      <c r="G144" s="268"/>
      <c r="H144" s="268"/>
      <c r="I144" s="268"/>
      <c r="J144" s="269">
        <v>1325.94</v>
      </c>
      <c r="K144" s="271">
        <v>1.38</v>
      </c>
      <c r="L144" s="269">
        <v>11.68</v>
      </c>
      <c r="M144" s="271">
        <v>20.34</v>
      </c>
      <c r="N144" s="272">
        <v>238</v>
      </c>
      <c r="V144" s="228"/>
      <c r="W144" s="229"/>
      <c r="Y144" s="227" t="s">
        <v>466</v>
      </c>
      <c r="AB144" s="229"/>
      <c r="AC144" s="229"/>
    </row>
    <row r="145" spans="1:30" s="226" customFormat="1" ht="12" x14ac:dyDescent="0.2">
      <c r="A145" s="266"/>
      <c r="B145" s="265"/>
      <c r="C145" s="547" t="s">
        <v>467</v>
      </c>
      <c r="D145" s="547"/>
      <c r="E145" s="547"/>
      <c r="F145" s="268" t="s">
        <v>654</v>
      </c>
      <c r="G145" s="277">
        <v>123</v>
      </c>
      <c r="H145" s="271">
        <v>1.38</v>
      </c>
      <c r="I145" s="292">
        <v>1.0836201999999999</v>
      </c>
      <c r="J145" s="269"/>
      <c r="K145" s="268"/>
      <c r="L145" s="269"/>
      <c r="M145" s="268"/>
      <c r="N145" s="272"/>
      <c r="V145" s="228"/>
      <c r="W145" s="229"/>
      <c r="Z145" s="227" t="s">
        <v>467</v>
      </c>
      <c r="AB145" s="229"/>
      <c r="AC145" s="229"/>
    </row>
    <row r="146" spans="1:30" s="226" customFormat="1" ht="12" customHeight="1" x14ac:dyDescent="0.2">
      <c r="A146" s="266"/>
      <c r="B146" s="265"/>
      <c r="C146" s="548" t="s">
        <v>468</v>
      </c>
      <c r="D146" s="548"/>
      <c r="E146" s="548"/>
      <c r="F146" s="274"/>
      <c r="G146" s="274"/>
      <c r="H146" s="274"/>
      <c r="I146" s="274"/>
      <c r="J146" s="275">
        <v>1325.94</v>
      </c>
      <c r="K146" s="274"/>
      <c r="L146" s="275">
        <v>11.68</v>
      </c>
      <c r="M146" s="274"/>
      <c r="N146" s="276"/>
      <c r="V146" s="228"/>
      <c r="W146" s="229"/>
      <c r="AA146" s="227" t="s">
        <v>468</v>
      </c>
      <c r="AB146" s="229"/>
      <c r="AC146" s="229"/>
    </row>
    <row r="147" spans="1:30" s="226" customFormat="1" ht="12" x14ac:dyDescent="0.2">
      <c r="A147" s="266"/>
      <c r="B147" s="265"/>
      <c r="C147" s="519" t="s">
        <v>469</v>
      </c>
      <c r="D147" s="519"/>
      <c r="E147" s="519"/>
      <c r="F147" s="268"/>
      <c r="G147" s="268"/>
      <c r="H147" s="268"/>
      <c r="I147" s="268"/>
      <c r="J147" s="269"/>
      <c r="K147" s="268"/>
      <c r="L147" s="269">
        <v>11.68</v>
      </c>
      <c r="M147" s="268"/>
      <c r="N147" s="272">
        <v>238</v>
      </c>
      <c r="V147" s="228"/>
      <c r="W147" s="229"/>
      <c r="Z147" s="227" t="s">
        <v>469</v>
      </c>
      <c r="AB147" s="229"/>
      <c r="AC147" s="229"/>
    </row>
    <row r="148" spans="1:30" s="226" customFormat="1" ht="33.75" customHeight="1" x14ac:dyDescent="0.2">
      <c r="A148" s="266"/>
      <c r="B148" s="265" t="s">
        <v>680</v>
      </c>
      <c r="C148" s="519" t="s">
        <v>470</v>
      </c>
      <c r="D148" s="519"/>
      <c r="E148" s="519"/>
      <c r="F148" s="268" t="s">
        <v>656</v>
      </c>
      <c r="G148" s="277">
        <v>89</v>
      </c>
      <c r="H148" s="268"/>
      <c r="I148" s="277">
        <v>89</v>
      </c>
      <c r="J148" s="269"/>
      <c r="K148" s="268"/>
      <c r="L148" s="269">
        <v>10.4</v>
      </c>
      <c r="M148" s="268"/>
      <c r="N148" s="272">
        <v>212</v>
      </c>
      <c r="V148" s="228"/>
      <c r="W148" s="229"/>
      <c r="Z148" s="227" t="s">
        <v>470</v>
      </c>
      <c r="AB148" s="229"/>
      <c r="AC148" s="229"/>
    </row>
    <row r="149" spans="1:30" s="226" customFormat="1" ht="33.75" customHeight="1" x14ac:dyDescent="0.2">
      <c r="A149" s="266"/>
      <c r="B149" s="265" t="s">
        <v>681</v>
      </c>
      <c r="C149" s="547" t="s">
        <v>471</v>
      </c>
      <c r="D149" s="547"/>
      <c r="E149" s="547"/>
      <c r="F149" s="268" t="s">
        <v>656</v>
      </c>
      <c r="G149" s="277">
        <v>41</v>
      </c>
      <c r="H149" s="268"/>
      <c r="I149" s="277">
        <v>41</v>
      </c>
      <c r="J149" s="269"/>
      <c r="K149" s="268"/>
      <c r="L149" s="269">
        <v>4.79</v>
      </c>
      <c r="M149" s="268"/>
      <c r="N149" s="272">
        <v>98</v>
      </c>
      <c r="V149" s="228"/>
      <c r="W149" s="229"/>
      <c r="Z149" s="227" t="s">
        <v>471</v>
      </c>
      <c r="AB149" s="229"/>
      <c r="AC149" s="229"/>
    </row>
    <row r="150" spans="1:30" s="226" customFormat="1" ht="12" customHeight="1" x14ac:dyDescent="0.2">
      <c r="A150" s="278"/>
      <c r="B150" s="279"/>
      <c r="C150" s="550" t="s">
        <v>472</v>
      </c>
      <c r="D150" s="550"/>
      <c r="E150" s="550"/>
      <c r="F150" s="260"/>
      <c r="G150" s="260"/>
      <c r="H150" s="260"/>
      <c r="I150" s="260"/>
      <c r="J150" s="262"/>
      <c r="K150" s="260"/>
      <c r="L150" s="262">
        <v>26.87</v>
      </c>
      <c r="M150" s="274"/>
      <c r="N150" s="263">
        <v>548</v>
      </c>
      <c r="V150" s="228"/>
      <c r="W150" s="229"/>
      <c r="AB150" s="229" t="s">
        <v>472</v>
      </c>
      <c r="AC150" s="229"/>
    </row>
    <row r="151" spans="1:30" s="226" customFormat="1" ht="78.75" customHeight="1" x14ac:dyDescent="0.2">
      <c r="A151" s="258">
        <v>9</v>
      </c>
      <c r="B151" s="259" t="s">
        <v>682</v>
      </c>
      <c r="C151" s="541" t="s">
        <v>473</v>
      </c>
      <c r="D151" s="541"/>
      <c r="E151" s="541"/>
      <c r="F151" s="260" t="s">
        <v>683</v>
      </c>
      <c r="G151" s="260"/>
      <c r="H151" s="260"/>
      <c r="I151" s="289">
        <v>6.3839999999999999E-3</v>
      </c>
      <c r="J151" s="262"/>
      <c r="K151" s="260"/>
      <c r="L151" s="262"/>
      <c r="M151" s="260"/>
      <c r="N151" s="263"/>
      <c r="V151" s="228"/>
      <c r="W151" s="229" t="s">
        <v>473</v>
      </c>
      <c r="AB151" s="229"/>
      <c r="AC151" s="229"/>
    </row>
    <row r="152" spans="1:30" s="226" customFormat="1" ht="12" customHeight="1" x14ac:dyDescent="0.2">
      <c r="A152" s="290"/>
      <c r="B152" s="291"/>
      <c r="C152" s="519" t="s">
        <v>474</v>
      </c>
      <c r="D152" s="519"/>
      <c r="E152" s="519"/>
      <c r="F152" s="519"/>
      <c r="G152" s="519"/>
      <c r="H152" s="519"/>
      <c r="I152" s="519"/>
      <c r="J152" s="519"/>
      <c r="K152" s="519"/>
      <c r="L152" s="519"/>
      <c r="M152" s="519"/>
      <c r="N152" s="549"/>
      <c r="V152" s="228"/>
      <c r="W152" s="229"/>
      <c r="AB152" s="229"/>
      <c r="AC152" s="229"/>
      <c r="AD152" s="227" t="s">
        <v>474</v>
      </c>
    </row>
    <row r="153" spans="1:30" s="226" customFormat="1" ht="33.75" customHeight="1" x14ac:dyDescent="0.2">
      <c r="A153" s="264"/>
      <c r="B153" s="265" t="s">
        <v>652</v>
      </c>
      <c r="C153" s="519" t="s">
        <v>464</v>
      </c>
      <c r="D153" s="519"/>
      <c r="E153" s="519"/>
      <c r="F153" s="519"/>
      <c r="G153" s="519"/>
      <c r="H153" s="519"/>
      <c r="I153" s="519"/>
      <c r="J153" s="519"/>
      <c r="K153" s="519"/>
      <c r="L153" s="519"/>
      <c r="M153" s="519"/>
      <c r="N153" s="549"/>
      <c r="V153" s="228"/>
      <c r="W153" s="229"/>
      <c r="X153" s="227" t="s">
        <v>464</v>
      </c>
      <c r="AB153" s="229"/>
      <c r="AC153" s="229"/>
    </row>
    <row r="154" spans="1:30" s="226" customFormat="1" ht="22.5" customHeight="1" x14ac:dyDescent="0.2">
      <c r="A154" s="264"/>
      <c r="B154" s="265" t="s">
        <v>653</v>
      </c>
      <c r="C154" s="519" t="s">
        <v>465</v>
      </c>
      <c r="D154" s="519"/>
      <c r="E154" s="519"/>
      <c r="F154" s="519"/>
      <c r="G154" s="519"/>
      <c r="H154" s="519"/>
      <c r="I154" s="519"/>
      <c r="J154" s="519"/>
      <c r="K154" s="519"/>
      <c r="L154" s="519"/>
      <c r="M154" s="519"/>
      <c r="N154" s="549"/>
      <c r="V154" s="228"/>
      <c r="W154" s="229"/>
      <c r="X154" s="227" t="s">
        <v>465</v>
      </c>
      <c r="AB154" s="229"/>
      <c r="AC154" s="229"/>
    </row>
    <row r="155" spans="1:30" s="226" customFormat="1" ht="12" x14ac:dyDescent="0.2">
      <c r="A155" s="266"/>
      <c r="B155" s="267">
        <v>1</v>
      </c>
      <c r="C155" s="519" t="s">
        <v>466</v>
      </c>
      <c r="D155" s="519"/>
      <c r="E155" s="519"/>
      <c r="F155" s="268"/>
      <c r="G155" s="268"/>
      <c r="H155" s="268"/>
      <c r="I155" s="268"/>
      <c r="J155" s="269">
        <v>159.4</v>
      </c>
      <c r="K155" s="271">
        <v>1.38</v>
      </c>
      <c r="L155" s="269">
        <v>1.4</v>
      </c>
      <c r="M155" s="271">
        <v>20.34</v>
      </c>
      <c r="N155" s="272">
        <v>28</v>
      </c>
      <c r="V155" s="228"/>
      <c r="W155" s="229"/>
      <c r="Y155" s="227" t="s">
        <v>466</v>
      </c>
      <c r="AB155" s="229"/>
      <c r="AC155" s="229"/>
    </row>
    <row r="156" spans="1:30" s="226" customFormat="1" ht="12" x14ac:dyDescent="0.2">
      <c r="A156" s="266"/>
      <c r="B156" s="267">
        <v>2</v>
      </c>
      <c r="C156" s="519" t="s">
        <v>475</v>
      </c>
      <c r="D156" s="519"/>
      <c r="E156" s="519"/>
      <c r="F156" s="268"/>
      <c r="G156" s="268"/>
      <c r="H156" s="268"/>
      <c r="I156" s="268"/>
      <c r="J156" s="269">
        <v>2411.1999999999998</v>
      </c>
      <c r="K156" s="271">
        <v>1.38</v>
      </c>
      <c r="L156" s="269">
        <v>21.24</v>
      </c>
      <c r="M156" s="271">
        <v>9.14</v>
      </c>
      <c r="N156" s="272">
        <v>194</v>
      </c>
      <c r="V156" s="228"/>
      <c r="W156" s="229"/>
      <c r="Y156" s="227" t="s">
        <v>475</v>
      </c>
      <c r="AB156" s="229"/>
      <c r="AC156" s="229"/>
    </row>
    <row r="157" spans="1:30" s="226" customFormat="1" ht="12" x14ac:dyDescent="0.2">
      <c r="A157" s="266"/>
      <c r="B157" s="267">
        <v>3</v>
      </c>
      <c r="C157" s="519" t="s">
        <v>476</v>
      </c>
      <c r="D157" s="519"/>
      <c r="E157" s="519"/>
      <c r="F157" s="268"/>
      <c r="G157" s="268"/>
      <c r="H157" s="268"/>
      <c r="I157" s="268"/>
      <c r="J157" s="269">
        <v>215</v>
      </c>
      <c r="K157" s="271">
        <v>1.38</v>
      </c>
      <c r="L157" s="269">
        <v>1.89</v>
      </c>
      <c r="M157" s="271">
        <v>20.34</v>
      </c>
      <c r="N157" s="272">
        <v>38</v>
      </c>
      <c r="V157" s="228"/>
      <c r="W157" s="229"/>
      <c r="Y157" s="227" t="s">
        <v>476</v>
      </c>
      <c r="AB157" s="229"/>
      <c r="AC157" s="229"/>
    </row>
    <row r="158" spans="1:30" s="226" customFormat="1" ht="12" x14ac:dyDescent="0.2">
      <c r="A158" s="266"/>
      <c r="B158" s="267">
        <v>4</v>
      </c>
      <c r="C158" s="519" t="s">
        <v>477</v>
      </c>
      <c r="D158" s="519"/>
      <c r="E158" s="519"/>
      <c r="F158" s="268"/>
      <c r="G158" s="268"/>
      <c r="H158" s="268"/>
      <c r="I158" s="268"/>
      <c r="J158" s="269">
        <v>21</v>
      </c>
      <c r="K158" s="268"/>
      <c r="L158" s="269">
        <v>0.13</v>
      </c>
      <c r="M158" s="271">
        <v>7.56</v>
      </c>
      <c r="N158" s="272">
        <v>1</v>
      </c>
      <c r="V158" s="228"/>
      <c r="W158" s="229"/>
      <c r="Y158" s="227" t="s">
        <v>477</v>
      </c>
      <c r="AB158" s="229"/>
      <c r="AC158" s="229"/>
    </row>
    <row r="159" spans="1:30" s="226" customFormat="1" ht="12" x14ac:dyDescent="0.2">
      <c r="A159" s="266"/>
      <c r="B159" s="265"/>
      <c r="C159" s="519" t="s">
        <v>467</v>
      </c>
      <c r="D159" s="519"/>
      <c r="E159" s="519"/>
      <c r="F159" s="268" t="s">
        <v>654</v>
      </c>
      <c r="G159" s="271">
        <v>15.72</v>
      </c>
      <c r="H159" s="271">
        <v>1.38</v>
      </c>
      <c r="I159" s="292">
        <v>0.1384919</v>
      </c>
      <c r="J159" s="269"/>
      <c r="K159" s="268"/>
      <c r="L159" s="269"/>
      <c r="M159" s="268"/>
      <c r="N159" s="272"/>
      <c r="V159" s="228"/>
      <c r="W159" s="229"/>
      <c r="Z159" s="227" t="s">
        <v>467</v>
      </c>
      <c r="AB159" s="229"/>
      <c r="AC159" s="229"/>
    </row>
    <row r="160" spans="1:30" s="226" customFormat="1" ht="12" x14ac:dyDescent="0.2">
      <c r="A160" s="266"/>
      <c r="B160" s="265"/>
      <c r="C160" s="547" t="s">
        <v>478</v>
      </c>
      <c r="D160" s="547"/>
      <c r="E160" s="547"/>
      <c r="F160" s="268" t="s">
        <v>654</v>
      </c>
      <c r="G160" s="271">
        <v>13.88</v>
      </c>
      <c r="H160" s="271">
        <v>1.38</v>
      </c>
      <c r="I160" s="292">
        <v>0.12228169999999999</v>
      </c>
      <c r="J160" s="269"/>
      <c r="K160" s="268"/>
      <c r="L160" s="269"/>
      <c r="M160" s="268"/>
      <c r="N160" s="272"/>
      <c r="V160" s="228"/>
      <c r="W160" s="229"/>
      <c r="Z160" s="227" t="s">
        <v>478</v>
      </c>
      <c r="AB160" s="229"/>
      <c r="AC160" s="229"/>
    </row>
    <row r="161" spans="1:30" s="226" customFormat="1" ht="12" customHeight="1" x14ac:dyDescent="0.2">
      <c r="A161" s="266"/>
      <c r="B161" s="265"/>
      <c r="C161" s="548" t="s">
        <v>468</v>
      </c>
      <c r="D161" s="548"/>
      <c r="E161" s="548"/>
      <c r="F161" s="274"/>
      <c r="G161" s="274"/>
      <c r="H161" s="274"/>
      <c r="I161" s="274"/>
      <c r="J161" s="275">
        <v>2591.6</v>
      </c>
      <c r="K161" s="274"/>
      <c r="L161" s="275">
        <v>22.77</v>
      </c>
      <c r="M161" s="274"/>
      <c r="N161" s="276"/>
      <c r="V161" s="228"/>
      <c r="W161" s="229"/>
      <c r="AA161" s="227" t="s">
        <v>468</v>
      </c>
      <c r="AB161" s="229"/>
      <c r="AC161" s="229"/>
    </row>
    <row r="162" spans="1:30" s="226" customFormat="1" ht="12" x14ac:dyDescent="0.2">
      <c r="A162" s="266"/>
      <c r="B162" s="265"/>
      <c r="C162" s="519" t="s">
        <v>469</v>
      </c>
      <c r="D162" s="519"/>
      <c r="E162" s="519"/>
      <c r="F162" s="268"/>
      <c r="G162" s="268"/>
      <c r="H162" s="268"/>
      <c r="I162" s="268"/>
      <c r="J162" s="269"/>
      <c r="K162" s="268"/>
      <c r="L162" s="269">
        <v>3.29</v>
      </c>
      <c r="M162" s="268"/>
      <c r="N162" s="272">
        <v>66</v>
      </c>
      <c r="V162" s="228"/>
      <c r="W162" s="229"/>
      <c r="Z162" s="227" t="s">
        <v>469</v>
      </c>
      <c r="AB162" s="229"/>
      <c r="AC162" s="229"/>
    </row>
    <row r="163" spans="1:30" s="226" customFormat="1" ht="45" x14ac:dyDescent="0.2">
      <c r="A163" s="266"/>
      <c r="B163" s="265" t="s">
        <v>684</v>
      </c>
      <c r="C163" s="519" t="s">
        <v>479</v>
      </c>
      <c r="D163" s="519"/>
      <c r="E163" s="519"/>
      <c r="F163" s="268" t="s">
        <v>656</v>
      </c>
      <c r="G163" s="277">
        <v>147</v>
      </c>
      <c r="H163" s="268"/>
      <c r="I163" s="277">
        <v>147</v>
      </c>
      <c r="J163" s="269"/>
      <c r="K163" s="268"/>
      <c r="L163" s="269">
        <v>4.84</v>
      </c>
      <c r="M163" s="268"/>
      <c r="N163" s="272">
        <v>97</v>
      </c>
      <c r="V163" s="228"/>
      <c r="W163" s="229"/>
      <c r="Z163" s="227" t="s">
        <v>479</v>
      </c>
      <c r="AB163" s="229"/>
      <c r="AC163" s="229"/>
    </row>
    <row r="164" spans="1:30" s="226" customFormat="1" ht="33.75" x14ac:dyDescent="0.2">
      <c r="A164" s="266"/>
      <c r="B164" s="265" t="s">
        <v>685</v>
      </c>
      <c r="C164" s="547" t="s">
        <v>480</v>
      </c>
      <c r="D164" s="547"/>
      <c r="E164" s="547"/>
      <c r="F164" s="268" t="s">
        <v>656</v>
      </c>
      <c r="G164" s="277">
        <v>95</v>
      </c>
      <c r="H164" s="268"/>
      <c r="I164" s="277">
        <v>95</v>
      </c>
      <c r="J164" s="269"/>
      <c r="K164" s="268"/>
      <c r="L164" s="269">
        <v>3.13</v>
      </c>
      <c r="M164" s="268"/>
      <c r="N164" s="272">
        <v>63</v>
      </c>
      <c r="V164" s="228"/>
      <c r="W164" s="229"/>
      <c r="Z164" s="227" t="s">
        <v>480</v>
      </c>
      <c r="AB164" s="229"/>
      <c r="AC164" s="229"/>
    </row>
    <row r="165" spans="1:30" s="226" customFormat="1" ht="12" customHeight="1" x14ac:dyDescent="0.2">
      <c r="A165" s="278"/>
      <c r="B165" s="279"/>
      <c r="C165" s="550" t="s">
        <v>472</v>
      </c>
      <c r="D165" s="550"/>
      <c r="E165" s="550"/>
      <c r="F165" s="260"/>
      <c r="G165" s="260"/>
      <c r="H165" s="260"/>
      <c r="I165" s="260"/>
      <c r="J165" s="262"/>
      <c r="K165" s="260"/>
      <c r="L165" s="262">
        <v>30.74</v>
      </c>
      <c r="M165" s="274"/>
      <c r="N165" s="263">
        <v>383</v>
      </c>
      <c r="V165" s="228"/>
      <c r="W165" s="229"/>
      <c r="AB165" s="229" t="s">
        <v>472</v>
      </c>
      <c r="AC165" s="229"/>
    </row>
    <row r="166" spans="1:30" s="226" customFormat="1" ht="78.75" customHeight="1" x14ac:dyDescent="0.2">
      <c r="A166" s="258">
        <v>10</v>
      </c>
      <c r="B166" s="259" t="s">
        <v>686</v>
      </c>
      <c r="C166" s="541" t="s">
        <v>481</v>
      </c>
      <c r="D166" s="541"/>
      <c r="E166" s="541"/>
      <c r="F166" s="260" t="s">
        <v>683</v>
      </c>
      <c r="G166" s="260"/>
      <c r="H166" s="260"/>
      <c r="I166" s="293">
        <v>0.01</v>
      </c>
      <c r="J166" s="262"/>
      <c r="K166" s="260"/>
      <c r="L166" s="262"/>
      <c r="M166" s="260"/>
      <c r="N166" s="263"/>
      <c r="V166" s="228"/>
      <c r="W166" s="229" t="s">
        <v>481</v>
      </c>
      <c r="AB166" s="229"/>
      <c r="AC166" s="229"/>
    </row>
    <row r="167" spans="1:30" s="226" customFormat="1" ht="12" customHeight="1" x14ac:dyDescent="0.2">
      <c r="A167" s="290"/>
      <c r="B167" s="291"/>
      <c r="C167" s="519" t="s">
        <v>482</v>
      </c>
      <c r="D167" s="519"/>
      <c r="E167" s="519"/>
      <c r="F167" s="519"/>
      <c r="G167" s="519"/>
      <c r="H167" s="519"/>
      <c r="I167" s="519"/>
      <c r="J167" s="519"/>
      <c r="K167" s="519"/>
      <c r="L167" s="519"/>
      <c r="M167" s="519"/>
      <c r="N167" s="549"/>
      <c r="V167" s="228"/>
      <c r="W167" s="229"/>
      <c r="AB167" s="229"/>
      <c r="AC167" s="229"/>
      <c r="AD167" s="227" t="s">
        <v>482</v>
      </c>
    </row>
    <row r="168" spans="1:30" s="226" customFormat="1" ht="33.75" customHeight="1" x14ac:dyDescent="0.2">
      <c r="A168" s="264"/>
      <c r="B168" s="265" t="s">
        <v>652</v>
      </c>
      <c r="C168" s="519" t="s">
        <v>464</v>
      </c>
      <c r="D168" s="519"/>
      <c r="E168" s="519"/>
      <c r="F168" s="519"/>
      <c r="G168" s="519"/>
      <c r="H168" s="519"/>
      <c r="I168" s="519"/>
      <c r="J168" s="519"/>
      <c r="K168" s="519"/>
      <c r="L168" s="519"/>
      <c r="M168" s="519"/>
      <c r="N168" s="549"/>
      <c r="V168" s="228"/>
      <c r="W168" s="229"/>
      <c r="X168" s="227" t="s">
        <v>464</v>
      </c>
      <c r="AB168" s="229"/>
      <c r="AC168" s="229"/>
    </row>
    <row r="169" spans="1:30" s="226" customFormat="1" ht="22.5" customHeight="1" x14ac:dyDescent="0.2">
      <c r="A169" s="264"/>
      <c r="B169" s="265" t="s">
        <v>653</v>
      </c>
      <c r="C169" s="519" t="s">
        <v>465</v>
      </c>
      <c r="D169" s="519"/>
      <c r="E169" s="519"/>
      <c r="F169" s="519"/>
      <c r="G169" s="519"/>
      <c r="H169" s="519"/>
      <c r="I169" s="519"/>
      <c r="J169" s="519"/>
      <c r="K169" s="519"/>
      <c r="L169" s="519"/>
      <c r="M169" s="519"/>
      <c r="N169" s="549"/>
      <c r="V169" s="228"/>
      <c r="W169" s="229"/>
      <c r="X169" s="227" t="s">
        <v>465</v>
      </c>
      <c r="AB169" s="229"/>
      <c r="AC169" s="229"/>
    </row>
    <row r="170" spans="1:30" s="226" customFormat="1" ht="12" x14ac:dyDescent="0.2">
      <c r="A170" s="266"/>
      <c r="B170" s="267">
        <v>1</v>
      </c>
      <c r="C170" s="519" t="s">
        <v>466</v>
      </c>
      <c r="D170" s="519"/>
      <c r="E170" s="519"/>
      <c r="F170" s="268"/>
      <c r="G170" s="268"/>
      <c r="H170" s="268"/>
      <c r="I170" s="268"/>
      <c r="J170" s="269">
        <v>247.46</v>
      </c>
      <c r="K170" s="271">
        <v>1.38</v>
      </c>
      <c r="L170" s="269">
        <v>3.41</v>
      </c>
      <c r="M170" s="271">
        <v>20.34</v>
      </c>
      <c r="N170" s="272">
        <v>69</v>
      </c>
      <c r="V170" s="228"/>
      <c r="W170" s="229"/>
      <c r="Y170" s="227" t="s">
        <v>466</v>
      </c>
      <c r="AB170" s="229"/>
      <c r="AC170" s="229"/>
    </row>
    <row r="171" spans="1:30" s="226" customFormat="1" ht="12" x14ac:dyDescent="0.2">
      <c r="A171" s="266"/>
      <c r="B171" s="267">
        <v>2</v>
      </c>
      <c r="C171" s="519" t="s">
        <v>475</v>
      </c>
      <c r="D171" s="519"/>
      <c r="E171" s="519"/>
      <c r="F171" s="268"/>
      <c r="G171" s="268"/>
      <c r="H171" s="268"/>
      <c r="I171" s="268"/>
      <c r="J171" s="269">
        <v>3846.68</v>
      </c>
      <c r="K171" s="271">
        <v>1.38</v>
      </c>
      <c r="L171" s="269">
        <v>53.08</v>
      </c>
      <c r="M171" s="271">
        <v>9.14</v>
      </c>
      <c r="N171" s="272">
        <v>485</v>
      </c>
      <c r="V171" s="228"/>
      <c r="W171" s="229"/>
      <c r="Y171" s="227" t="s">
        <v>475</v>
      </c>
      <c r="AB171" s="229"/>
      <c r="AC171" s="229"/>
    </row>
    <row r="172" spans="1:30" s="226" customFormat="1" ht="12" x14ac:dyDescent="0.2">
      <c r="A172" s="266"/>
      <c r="B172" s="267">
        <v>3</v>
      </c>
      <c r="C172" s="519" t="s">
        <v>476</v>
      </c>
      <c r="D172" s="519"/>
      <c r="E172" s="519"/>
      <c r="F172" s="268"/>
      <c r="G172" s="268"/>
      <c r="H172" s="268"/>
      <c r="I172" s="268"/>
      <c r="J172" s="269">
        <v>337.43</v>
      </c>
      <c r="K172" s="271">
        <v>1.38</v>
      </c>
      <c r="L172" s="269">
        <v>4.66</v>
      </c>
      <c r="M172" s="271">
        <v>20.34</v>
      </c>
      <c r="N172" s="272">
        <v>95</v>
      </c>
      <c r="V172" s="228"/>
      <c r="W172" s="229"/>
      <c r="Y172" s="227" t="s">
        <v>476</v>
      </c>
      <c r="AB172" s="229"/>
      <c r="AC172" s="229"/>
    </row>
    <row r="173" spans="1:30" s="226" customFormat="1" ht="12" x14ac:dyDescent="0.2">
      <c r="A173" s="266"/>
      <c r="B173" s="267">
        <v>4</v>
      </c>
      <c r="C173" s="519" t="s">
        <v>477</v>
      </c>
      <c r="D173" s="519"/>
      <c r="E173" s="519"/>
      <c r="F173" s="268"/>
      <c r="G173" s="268"/>
      <c r="H173" s="268"/>
      <c r="I173" s="268"/>
      <c r="J173" s="269">
        <v>29.4</v>
      </c>
      <c r="K173" s="268"/>
      <c r="L173" s="269">
        <v>0.28999999999999998</v>
      </c>
      <c r="M173" s="271">
        <v>7.56</v>
      </c>
      <c r="N173" s="272">
        <v>2</v>
      </c>
      <c r="V173" s="228"/>
      <c r="W173" s="229"/>
      <c r="Y173" s="227" t="s">
        <v>477</v>
      </c>
      <c r="AB173" s="229"/>
      <c r="AC173" s="229"/>
    </row>
    <row r="174" spans="1:30" s="226" customFormat="1" ht="12" x14ac:dyDescent="0.2">
      <c r="A174" s="266"/>
      <c r="B174" s="265"/>
      <c r="C174" s="519" t="s">
        <v>467</v>
      </c>
      <c r="D174" s="519"/>
      <c r="E174" s="519"/>
      <c r="F174" s="268" t="s">
        <v>654</v>
      </c>
      <c r="G174" s="271">
        <v>24.19</v>
      </c>
      <c r="H174" s="271">
        <v>1.38</v>
      </c>
      <c r="I174" s="294">
        <v>0.33382200000000001</v>
      </c>
      <c r="J174" s="269"/>
      <c r="K174" s="268"/>
      <c r="L174" s="269"/>
      <c r="M174" s="268"/>
      <c r="N174" s="272"/>
      <c r="V174" s="228"/>
      <c r="W174" s="229"/>
      <c r="Z174" s="227" t="s">
        <v>467</v>
      </c>
      <c r="AB174" s="229"/>
      <c r="AC174" s="229"/>
    </row>
    <row r="175" spans="1:30" s="226" customFormat="1" ht="12" x14ac:dyDescent="0.2">
      <c r="A175" s="266"/>
      <c r="B175" s="265"/>
      <c r="C175" s="547" t="s">
        <v>478</v>
      </c>
      <c r="D175" s="547"/>
      <c r="E175" s="547"/>
      <c r="F175" s="268" t="s">
        <v>654</v>
      </c>
      <c r="G175" s="280">
        <v>20.6</v>
      </c>
      <c r="H175" s="271">
        <v>1.38</v>
      </c>
      <c r="I175" s="273">
        <v>0.28427999999999998</v>
      </c>
      <c r="J175" s="269"/>
      <c r="K175" s="268"/>
      <c r="L175" s="269"/>
      <c r="M175" s="268"/>
      <c r="N175" s="272"/>
      <c r="V175" s="228"/>
      <c r="W175" s="229"/>
      <c r="Z175" s="227" t="s">
        <v>478</v>
      </c>
      <c r="AB175" s="229"/>
      <c r="AC175" s="229"/>
    </row>
    <row r="176" spans="1:30" s="226" customFormat="1" ht="12" customHeight="1" x14ac:dyDescent="0.2">
      <c r="A176" s="266"/>
      <c r="B176" s="265"/>
      <c r="C176" s="548" t="s">
        <v>468</v>
      </c>
      <c r="D176" s="548"/>
      <c r="E176" s="548"/>
      <c r="F176" s="274"/>
      <c r="G176" s="274"/>
      <c r="H176" s="274"/>
      <c r="I176" s="274"/>
      <c r="J176" s="275">
        <v>4123.54</v>
      </c>
      <c r="K176" s="274"/>
      <c r="L176" s="275">
        <v>56.78</v>
      </c>
      <c r="M176" s="274"/>
      <c r="N176" s="276"/>
      <c r="V176" s="228"/>
      <c r="W176" s="229"/>
      <c r="AA176" s="227" t="s">
        <v>468</v>
      </c>
      <c r="AB176" s="229"/>
      <c r="AC176" s="229"/>
    </row>
    <row r="177" spans="1:29" s="226" customFormat="1" ht="12" x14ac:dyDescent="0.2">
      <c r="A177" s="266"/>
      <c r="B177" s="265"/>
      <c r="C177" s="519" t="s">
        <v>469</v>
      </c>
      <c r="D177" s="519"/>
      <c r="E177" s="519"/>
      <c r="F177" s="268"/>
      <c r="G177" s="268"/>
      <c r="H177" s="268"/>
      <c r="I177" s="268"/>
      <c r="J177" s="269"/>
      <c r="K177" s="268"/>
      <c r="L177" s="269">
        <v>8.07</v>
      </c>
      <c r="M177" s="268"/>
      <c r="N177" s="272">
        <v>164</v>
      </c>
      <c r="V177" s="228"/>
      <c r="W177" s="229"/>
      <c r="Z177" s="227" t="s">
        <v>469</v>
      </c>
      <c r="AB177" s="229"/>
      <c r="AC177" s="229"/>
    </row>
    <row r="178" spans="1:29" s="226" customFormat="1" ht="45" x14ac:dyDescent="0.2">
      <c r="A178" s="266"/>
      <c r="B178" s="265" t="s">
        <v>684</v>
      </c>
      <c r="C178" s="519" t="s">
        <v>479</v>
      </c>
      <c r="D178" s="519"/>
      <c r="E178" s="519"/>
      <c r="F178" s="268" t="s">
        <v>656</v>
      </c>
      <c r="G178" s="277">
        <v>147</v>
      </c>
      <c r="H178" s="268"/>
      <c r="I178" s="277">
        <v>147</v>
      </c>
      <c r="J178" s="269"/>
      <c r="K178" s="268"/>
      <c r="L178" s="269">
        <v>11.86</v>
      </c>
      <c r="M178" s="268"/>
      <c r="N178" s="272">
        <v>241</v>
      </c>
      <c r="V178" s="228"/>
      <c r="W178" s="229"/>
      <c r="Z178" s="227" t="s">
        <v>479</v>
      </c>
      <c r="AB178" s="229"/>
      <c r="AC178" s="229"/>
    </row>
    <row r="179" spans="1:29" s="226" customFormat="1" ht="33.75" x14ac:dyDescent="0.2">
      <c r="A179" s="266"/>
      <c r="B179" s="265" t="s">
        <v>685</v>
      </c>
      <c r="C179" s="547" t="s">
        <v>480</v>
      </c>
      <c r="D179" s="547"/>
      <c r="E179" s="547"/>
      <c r="F179" s="268" t="s">
        <v>656</v>
      </c>
      <c r="G179" s="277">
        <v>95</v>
      </c>
      <c r="H179" s="268"/>
      <c r="I179" s="277">
        <v>95</v>
      </c>
      <c r="J179" s="269"/>
      <c r="K179" s="268"/>
      <c r="L179" s="269">
        <v>7.67</v>
      </c>
      <c r="M179" s="268"/>
      <c r="N179" s="272">
        <v>156</v>
      </c>
      <c r="V179" s="228"/>
      <c r="W179" s="229"/>
      <c r="Z179" s="227" t="s">
        <v>480</v>
      </c>
      <c r="AB179" s="229"/>
      <c r="AC179" s="229"/>
    </row>
    <row r="180" spans="1:29" s="226" customFormat="1" ht="12" customHeight="1" x14ac:dyDescent="0.2">
      <c r="A180" s="278"/>
      <c r="B180" s="279"/>
      <c r="C180" s="550" t="s">
        <v>472</v>
      </c>
      <c r="D180" s="550"/>
      <c r="E180" s="550"/>
      <c r="F180" s="260"/>
      <c r="G180" s="260"/>
      <c r="H180" s="260"/>
      <c r="I180" s="260"/>
      <c r="J180" s="262"/>
      <c r="K180" s="260"/>
      <c r="L180" s="262">
        <v>76.31</v>
      </c>
      <c r="M180" s="274"/>
      <c r="N180" s="263">
        <v>953</v>
      </c>
      <c r="V180" s="228"/>
      <c r="W180" s="229"/>
      <c r="AB180" s="229" t="s">
        <v>472</v>
      </c>
      <c r="AC180" s="229"/>
    </row>
    <row r="181" spans="1:29" s="226" customFormat="1" ht="56.25" customHeight="1" x14ac:dyDescent="0.2">
      <c r="A181" s="258">
        <v>11</v>
      </c>
      <c r="B181" s="259" t="s">
        <v>687</v>
      </c>
      <c r="C181" s="541" t="s">
        <v>483</v>
      </c>
      <c r="D181" s="541"/>
      <c r="E181" s="541"/>
      <c r="F181" s="260" t="s">
        <v>649</v>
      </c>
      <c r="G181" s="260"/>
      <c r="H181" s="260"/>
      <c r="I181" s="261">
        <v>1</v>
      </c>
      <c r="J181" s="262"/>
      <c r="K181" s="260"/>
      <c r="L181" s="262"/>
      <c r="M181" s="260"/>
      <c r="N181" s="263"/>
      <c r="V181" s="228"/>
      <c r="W181" s="229" t="s">
        <v>483</v>
      </c>
      <c r="AB181" s="229"/>
      <c r="AC181" s="229"/>
    </row>
    <row r="182" spans="1:29" s="226" customFormat="1" ht="33.75" customHeight="1" x14ac:dyDescent="0.2">
      <c r="A182" s="264"/>
      <c r="B182" s="265" t="s">
        <v>652</v>
      </c>
      <c r="C182" s="519" t="s">
        <v>464</v>
      </c>
      <c r="D182" s="519"/>
      <c r="E182" s="519"/>
      <c r="F182" s="519"/>
      <c r="G182" s="519"/>
      <c r="H182" s="519"/>
      <c r="I182" s="519"/>
      <c r="J182" s="519"/>
      <c r="K182" s="519"/>
      <c r="L182" s="519"/>
      <c r="M182" s="519"/>
      <c r="N182" s="549"/>
      <c r="V182" s="228"/>
      <c r="W182" s="229"/>
      <c r="X182" s="227" t="s">
        <v>464</v>
      </c>
      <c r="AB182" s="229"/>
      <c r="AC182" s="229"/>
    </row>
    <row r="183" spans="1:29" s="226" customFormat="1" ht="22.5" customHeight="1" x14ac:dyDescent="0.2">
      <c r="A183" s="264"/>
      <c r="B183" s="265" t="s">
        <v>653</v>
      </c>
      <c r="C183" s="519" t="s">
        <v>465</v>
      </c>
      <c r="D183" s="519"/>
      <c r="E183" s="519"/>
      <c r="F183" s="519"/>
      <c r="G183" s="519"/>
      <c r="H183" s="519"/>
      <c r="I183" s="519"/>
      <c r="J183" s="519"/>
      <c r="K183" s="519"/>
      <c r="L183" s="519"/>
      <c r="M183" s="519"/>
      <c r="N183" s="549"/>
      <c r="V183" s="228"/>
      <c r="W183" s="229"/>
      <c r="X183" s="227" t="s">
        <v>465</v>
      </c>
      <c r="AB183" s="229"/>
      <c r="AC183" s="229"/>
    </row>
    <row r="184" spans="1:29" s="226" customFormat="1" ht="12" x14ac:dyDescent="0.2">
      <c r="A184" s="266"/>
      <c r="B184" s="267">
        <v>1</v>
      </c>
      <c r="C184" s="519" t="s">
        <v>466</v>
      </c>
      <c r="D184" s="519"/>
      <c r="E184" s="519"/>
      <c r="F184" s="268"/>
      <c r="G184" s="268"/>
      <c r="H184" s="268"/>
      <c r="I184" s="268"/>
      <c r="J184" s="269">
        <v>68.150000000000006</v>
      </c>
      <c r="K184" s="271">
        <v>1.38</v>
      </c>
      <c r="L184" s="269">
        <v>94.05</v>
      </c>
      <c r="M184" s="271">
        <v>20.34</v>
      </c>
      <c r="N184" s="272">
        <v>1913</v>
      </c>
      <c r="V184" s="228"/>
      <c r="W184" s="229"/>
      <c r="Y184" s="227" t="s">
        <v>466</v>
      </c>
      <c r="AB184" s="229"/>
      <c r="AC184" s="229"/>
    </row>
    <row r="185" spans="1:29" s="226" customFormat="1" ht="12" x14ac:dyDescent="0.2">
      <c r="A185" s="266"/>
      <c r="B185" s="267">
        <v>2</v>
      </c>
      <c r="C185" s="519" t="s">
        <v>475</v>
      </c>
      <c r="D185" s="519"/>
      <c r="E185" s="519"/>
      <c r="F185" s="268"/>
      <c r="G185" s="268"/>
      <c r="H185" s="268"/>
      <c r="I185" s="268"/>
      <c r="J185" s="269">
        <v>280.58</v>
      </c>
      <c r="K185" s="271">
        <v>1.38</v>
      </c>
      <c r="L185" s="269">
        <v>387.2</v>
      </c>
      <c r="M185" s="271">
        <v>9.14</v>
      </c>
      <c r="N185" s="272">
        <v>3539</v>
      </c>
      <c r="V185" s="228"/>
      <c r="W185" s="229"/>
      <c r="Y185" s="227" t="s">
        <v>475</v>
      </c>
      <c r="AB185" s="229"/>
      <c r="AC185" s="229"/>
    </row>
    <row r="186" spans="1:29" s="226" customFormat="1" ht="12" x14ac:dyDescent="0.2">
      <c r="A186" s="266"/>
      <c r="B186" s="267">
        <v>3</v>
      </c>
      <c r="C186" s="519" t="s">
        <v>476</v>
      </c>
      <c r="D186" s="519"/>
      <c r="E186" s="519"/>
      <c r="F186" s="268"/>
      <c r="G186" s="268"/>
      <c r="H186" s="268"/>
      <c r="I186" s="268"/>
      <c r="J186" s="269">
        <v>39.85</v>
      </c>
      <c r="K186" s="271">
        <v>1.38</v>
      </c>
      <c r="L186" s="269">
        <v>54.99</v>
      </c>
      <c r="M186" s="271">
        <v>20.34</v>
      </c>
      <c r="N186" s="272">
        <v>1118</v>
      </c>
      <c r="V186" s="228"/>
      <c r="W186" s="229"/>
      <c r="Y186" s="227" t="s">
        <v>476</v>
      </c>
      <c r="AB186" s="229"/>
      <c r="AC186" s="229"/>
    </row>
    <row r="187" spans="1:29" s="226" customFormat="1" ht="12" x14ac:dyDescent="0.2">
      <c r="A187" s="266"/>
      <c r="B187" s="265"/>
      <c r="C187" s="519" t="s">
        <v>467</v>
      </c>
      <c r="D187" s="519"/>
      <c r="E187" s="519"/>
      <c r="F187" s="268" t="s">
        <v>654</v>
      </c>
      <c r="G187" s="271">
        <v>6.01</v>
      </c>
      <c r="H187" s="271">
        <v>1.38</v>
      </c>
      <c r="I187" s="281">
        <v>8.2937999999999992</v>
      </c>
      <c r="J187" s="269"/>
      <c r="K187" s="268"/>
      <c r="L187" s="269"/>
      <c r="M187" s="268"/>
      <c r="N187" s="272"/>
      <c r="V187" s="228"/>
      <c r="W187" s="229"/>
      <c r="Z187" s="227" t="s">
        <v>467</v>
      </c>
      <c r="AB187" s="229"/>
      <c r="AC187" s="229"/>
    </row>
    <row r="188" spans="1:29" s="226" customFormat="1" ht="12" x14ac:dyDescent="0.2">
      <c r="A188" s="266"/>
      <c r="B188" s="265"/>
      <c r="C188" s="547" t="s">
        <v>478</v>
      </c>
      <c r="D188" s="547"/>
      <c r="E188" s="547"/>
      <c r="F188" s="268" t="s">
        <v>654</v>
      </c>
      <c r="G188" s="271">
        <v>2.44</v>
      </c>
      <c r="H188" s="271">
        <v>1.38</v>
      </c>
      <c r="I188" s="281">
        <v>3.3672</v>
      </c>
      <c r="J188" s="269"/>
      <c r="K188" s="268"/>
      <c r="L188" s="269"/>
      <c r="M188" s="268"/>
      <c r="N188" s="272"/>
      <c r="V188" s="228"/>
      <c r="W188" s="229"/>
      <c r="Z188" s="227" t="s">
        <v>478</v>
      </c>
      <c r="AB188" s="229"/>
      <c r="AC188" s="229"/>
    </row>
    <row r="189" spans="1:29" s="226" customFormat="1" ht="12" customHeight="1" x14ac:dyDescent="0.2">
      <c r="A189" s="266"/>
      <c r="B189" s="265"/>
      <c r="C189" s="548" t="s">
        <v>468</v>
      </c>
      <c r="D189" s="548"/>
      <c r="E189" s="548"/>
      <c r="F189" s="274"/>
      <c r="G189" s="274"/>
      <c r="H189" s="274"/>
      <c r="I189" s="274"/>
      <c r="J189" s="275">
        <v>348.73</v>
      </c>
      <c r="K189" s="274"/>
      <c r="L189" s="275">
        <v>481.25</v>
      </c>
      <c r="M189" s="274"/>
      <c r="N189" s="276"/>
      <c r="V189" s="228"/>
      <c r="W189" s="229"/>
      <c r="AA189" s="227" t="s">
        <v>468</v>
      </c>
      <c r="AB189" s="229"/>
      <c r="AC189" s="229"/>
    </row>
    <row r="190" spans="1:29" s="226" customFormat="1" ht="12" x14ac:dyDescent="0.2">
      <c r="A190" s="266"/>
      <c r="B190" s="265"/>
      <c r="C190" s="519" t="s">
        <v>469</v>
      </c>
      <c r="D190" s="519"/>
      <c r="E190" s="519"/>
      <c r="F190" s="268"/>
      <c r="G190" s="268"/>
      <c r="H190" s="268"/>
      <c r="I190" s="268"/>
      <c r="J190" s="269"/>
      <c r="K190" s="268"/>
      <c r="L190" s="269">
        <v>149.04</v>
      </c>
      <c r="M190" s="268"/>
      <c r="N190" s="272">
        <v>3031</v>
      </c>
      <c r="V190" s="228"/>
      <c r="W190" s="229"/>
      <c r="Z190" s="227" t="s">
        <v>469</v>
      </c>
      <c r="AB190" s="229"/>
      <c r="AC190" s="229"/>
    </row>
    <row r="191" spans="1:29" s="226" customFormat="1" ht="33.75" x14ac:dyDescent="0.2">
      <c r="A191" s="266"/>
      <c r="B191" s="265" t="s">
        <v>655</v>
      </c>
      <c r="C191" s="519" t="s">
        <v>484</v>
      </c>
      <c r="D191" s="519"/>
      <c r="E191" s="519"/>
      <c r="F191" s="268" t="s">
        <v>656</v>
      </c>
      <c r="G191" s="277">
        <v>103</v>
      </c>
      <c r="H191" s="268"/>
      <c r="I191" s="277">
        <v>103</v>
      </c>
      <c r="J191" s="269"/>
      <c r="K191" s="268"/>
      <c r="L191" s="269">
        <v>153.51</v>
      </c>
      <c r="M191" s="268"/>
      <c r="N191" s="272">
        <v>3122</v>
      </c>
      <c r="V191" s="228"/>
      <c r="W191" s="229"/>
      <c r="Z191" s="227" t="s">
        <v>484</v>
      </c>
      <c r="AB191" s="229"/>
      <c r="AC191" s="229"/>
    </row>
    <row r="192" spans="1:29" s="226" customFormat="1" ht="33.75" x14ac:dyDescent="0.2">
      <c r="A192" s="266"/>
      <c r="B192" s="265" t="s">
        <v>657</v>
      </c>
      <c r="C192" s="547" t="s">
        <v>485</v>
      </c>
      <c r="D192" s="547"/>
      <c r="E192" s="547"/>
      <c r="F192" s="268" t="s">
        <v>656</v>
      </c>
      <c r="G192" s="277">
        <v>60</v>
      </c>
      <c r="H192" s="268"/>
      <c r="I192" s="277">
        <v>60</v>
      </c>
      <c r="J192" s="269"/>
      <c r="K192" s="268"/>
      <c r="L192" s="269">
        <v>89.42</v>
      </c>
      <c r="M192" s="268"/>
      <c r="N192" s="272">
        <v>1819</v>
      </c>
      <c r="V192" s="228"/>
      <c r="W192" s="229"/>
      <c r="Z192" s="227" t="s">
        <v>485</v>
      </c>
      <c r="AB192" s="229"/>
      <c r="AC192" s="229"/>
    </row>
    <row r="193" spans="1:29" s="226" customFormat="1" ht="12" customHeight="1" x14ac:dyDescent="0.2">
      <c r="A193" s="278"/>
      <c r="B193" s="279"/>
      <c r="C193" s="550" t="s">
        <v>472</v>
      </c>
      <c r="D193" s="550"/>
      <c r="E193" s="550"/>
      <c r="F193" s="260"/>
      <c r="G193" s="260"/>
      <c r="H193" s="260"/>
      <c r="I193" s="260"/>
      <c r="J193" s="262"/>
      <c r="K193" s="260"/>
      <c r="L193" s="262">
        <v>724.18</v>
      </c>
      <c r="M193" s="274"/>
      <c r="N193" s="263">
        <v>10393</v>
      </c>
      <c r="V193" s="228"/>
      <c r="W193" s="229"/>
      <c r="AB193" s="229" t="s">
        <v>472</v>
      </c>
      <c r="AC193" s="229"/>
    </row>
    <row r="194" spans="1:29" s="226" customFormat="1" ht="45" customHeight="1" x14ac:dyDescent="0.2">
      <c r="A194" s="258">
        <v>12</v>
      </c>
      <c r="B194" s="259" t="s">
        <v>688</v>
      </c>
      <c r="C194" s="541" t="s">
        <v>659</v>
      </c>
      <c r="D194" s="541"/>
      <c r="E194" s="541"/>
      <c r="F194" s="260" t="s">
        <v>649</v>
      </c>
      <c r="G194" s="260"/>
      <c r="H194" s="260"/>
      <c r="I194" s="261">
        <v>1</v>
      </c>
      <c r="J194" s="262"/>
      <c r="K194" s="260"/>
      <c r="L194" s="262"/>
      <c r="M194" s="260"/>
      <c r="N194" s="263"/>
      <c r="V194" s="228"/>
      <c r="W194" s="229" t="s">
        <v>659</v>
      </c>
      <c r="AB194" s="229"/>
      <c r="AC194" s="229"/>
    </row>
    <row r="195" spans="1:29" s="226" customFormat="1" ht="33.75" customHeight="1" x14ac:dyDescent="0.2">
      <c r="A195" s="264"/>
      <c r="B195" s="265" t="s">
        <v>652</v>
      </c>
      <c r="C195" s="519" t="s">
        <v>464</v>
      </c>
      <c r="D195" s="519"/>
      <c r="E195" s="519"/>
      <c r="F195" s="519"/>
      <c r="G195" s="519"/>
      <c r="H195" s="519"/>
      <c r="I195" s="519"/>
      <c r="J195" s="519"/>
      <c r="K195" s="519"/>
      <c r="L195" s="519"/>
      <c r="M195" s="519"/>
      <c r="N195" s="549"/>
      <c r="V195" s="228"/>
      <c r="W195" s="229"/>
      <c r="X195" s="227" t="s">
        <v>464</v>
      </c>
      <c r="AB195" s="229"/>
      <c r="AC195" s="229"/>
    </row>
    <row r="196" spans="1:29" s="226" customFormat="1" ht="22.5" customHeight="1" x14ac:dyDescent="0.2">
      <c r="A196" s="264"/>
      <c r="B196" s="265" t="s">
        <v>653</v>
      </c>
      <c r="C196" s="519" t="s">
        <v>465</v>
      </c>
      <c r="D196" s="519"/>
      <c r="E196" s="519"/>
      <c r="F196" s="519"/>
      <c r="G196" s="519"/>
      <c r="H196" s="519"/>
      <c r="I196" s="519"/>
      <c r="J196" s="519"/>
      <c r="K196" s="519"/>
      <c r="L196" s="519"/>
      <c r="M196" s="519"/>
      <c r="N196" s="549"/>
      <c r="V196" s="228"/>
      <c r="W196" s="229"/>
      <c r="X196" s="227" t="s">
        <v>465</v>
      </c>
      <c r="AB196" s="229"/>
      <c r="AC196" s="229"/>
    </row>
    <row r="197" spans="1:29" s="226" customFormat="1" ht="12" x14ac:dyDescent="0.2">
      <c r="A197" s="266"/>
      <c r="B197" s="267">
        <v>1</v>
      </c>
      <c r="C197" s="519" t="s">
        <v>466</v>
      </c>
      <c r="D197" s="519"/>
      <c r="E197" s="519"/>
      <c r="F197" s="268"/>
      <c r="G197" s="268"/>
      <c r="H197" s="268"/>
      <c r="I197" s="268"/>
      <c r="J197" s="269">
        <v>385.01</v>
      </c>
      <c r="K197" s="271">
        <v>1.38</v>
      </c>
      <c r="L197" s="269">
        <v>531.30999999999995</v>
      </c>
      <c r="M197" s="271">
        <v>20.34</v>
      </c>
      <c r="N197" s="272">
        <v>10807</v>
      </c>
      <c r="V197" s="228"/>
      <c r="W197" s="229"/>
      <c r="Y197" s="227" t="s">
        <v>466</v>
      </c>
      <c r="AB197" s="229"/>
      <c r="AC197" s="229"/>
    </row>
    <row r="198" spans="1:29" s="226" customFormat="1" ht="12" x14ac:dyDescent="0.2">
      <c r="A198" s="266"/>
      <c r="B198" s="267">
        <v>2</v>
      </c>
      <c r="C198" s="519" t="s">
        <v>475</v>
      </c>
      <c r="D198" s="519"/>
      <c r="E198" s="519"/>
      <c r="F198" s="268"/>
      <c r="G198" s="268"/>
      <c r="H198" s="268"/>
      <c r="I198" s="268"/>
      <c r="J198" s="269">
        <v>566.9</v>
      </c>
      <c r="K198" s="271">
        <v>1.38</v>
      </c>
      <c r="L198" s="269">
        <v>782.32</v>
      </c>
      <c r="M198" s="271">
        <v>9.14</v>
      </c>
      <c r="N198" s="272">
        <v>7150</v>
      </c>
      <c r="V198" s="228"/>
      <c r="W198" s="229"/>
      <c r="Y198" s="227" t="s">
        <v>475</v>
      </c>
      <c r="AB198" s="229"/>
      <c r="AC198" s="229"/>
    </row>
    <row r="199" spans="1:29" s="226" customFormat="1" ht="12" x14ac:dyDescent="0.2">
      <c r="A199" s="266"/>
      <c r="B199" s="267">
        <v>3</v>
      </c>
      <c r="C199" s="519" t="s">
        <v>476</v>
      </c>
      <c r="D199" s="519"/>
      <c r="E199" s="519"/>
      <c r="F199" s="268"/>
      <c r="G199" s="268"/>
      <c r="H199" s="268"/>
      <c r="I199" s="268"/>
      <c r="J199" s="269">
        <v>80.510000000000005</v>
      </c>
      <c r="K199" s="271">
        <v>1.38</v>
      </c>
      <c r="L199" s="269">
        <v>111.1</v>
      </c>
      <c r="M199" s="271">
        <v>20.34</v>
      </c>
      <c r="N199" s="272">
        <v>2260</v>
      </c>
      <c r="V199" s="228"/>
      <c r="W199" s="229"/>
      <c r="Y199" s="227" t="s">
        <v>476</v>
      </c>
      <c r="AB199" s="229"/>
      <c r="AC199" s="229"/>
    </row>
    <row r="200" spans="1:29" s="226" customFormat="1" ht="12" x14ac:dyDescent="0.2">
      <c r="A200" s="266"/>
      <c r="B200" s="265"/>
      <c r="C200" s="519" t="s">
        <v>467</v>
      </c>
      <c r="D200" s="519"/>
      <c r="E200" s="519"/>
      <c r="F200" s="268" t="s">
        <v>654</v>
      </c>
      <c r="G200" s="280">
        <v>31.2</v>
      </c>
      <c r="H200" s="271">
        <v>1.38</v>
      </c>
      <c r="I200" s="270">
        <v>43.055999999999997</v>
      </c>
      <c r="J200" s="269"/>
      <c r="K200" s="268"/>
      <c r="L200" s="269"/>
      <c r="M200" s="268"/>
      <c r="N200" s="272"/>
      <c r="V200" s="228"/>
      <c r="W200" s="229"/>
      <c r="Z200" s="227" t="s">
        <v>467</v>
      </c>
      <c r="AB200" s="229"/>
      <c r="AC200" s="229"/>
    </row>
    <row r="201" spans="1:29" s="226" customFormat="1" ht="12" x14ac:dyDescent="0.2">
      <c r="A201" s="266"/>
      <c r="B201" s="265"/>
      <c r="C201" s="547" t="s">
        <v>478</v>
      </c>
      <c r="D201" s="547"/>
      <c r="E201" s="547"/>
      <c r="F201" s="268" t="s">
        <v>654</v>
      </c>
      <c r="G201" s="271">
        <v>4.93</v>
      </c>
      <c r="H201" s="271">
        <v>1.38</v>
      </c>
      <c r="I201" s="281">
        <v>6.8033999999999999</v>
      </c>
      <c r="J201" s="269"/>
      <c r="K201" s="268"/>
      <c r="L201" s="269"/>
      <c r="M201" s="268"/>
      <c r="N201" s="272"/>
      <c r="V201" s="228"/>
      <c r="W201" s="229"/>
      <c r="Z201" s="227" t="s">
        <v>478</v>
      </c>
      <c r="AB201" s="229"/>
      <c r="AC201" s="229"/>
    </row>
    <row r="202" spans="1:29" s="226" customFormat="1" ht="12" customHeight="1" x14ac:dyDescent="0.2">
      <c r="A202" s="266"/>
      <c r="B202" s="265"/>
      <c r="C202" s="548" t="s">
        <v>468</v>
      </c>
      <c r="D202" s="548"/>
      <c r="E202" s="548"/>
      <c r="F202" s="274"/>
      <c r="G202" s="274"/>
      <c r="H202" s="274"/>
      <c r="I202" s="274"/>
      <c r="J202" s="275">
        <v>951.91</v>
      </c>
      <c r="K202" s="274"/>
      <c r="L202" s="275">
        <v>1313.63</v>
      </c>
      <c r="M202" s="274"/>
      <c r="N202" s="276"/>
      <c r="V202" s="228"/>
      <c r="W202" s="229"/>
      <c r="AA202" s="227" t="s">
        <v>468</v>
      </c>
      <c r="AB202" s="229"/>
      <c r="AC202" s="229"/>
    </row>
    <row r="203" spans="1:29" s="226" customFormat="1" ht="12" x14ac:dyDescent="0.2">
      <c r="A203" s="266"/>
      <c r="B203" s="265"/>
      <c r="C203" s="519" t="s">
        <v>469</v>
      </c>
      <c r="D203" s="519"/>
      <c r="E203" s="519"/>
      <c r="F203" s="268"/>
      <c r="G203" s="268"/>
      <c r="H203" s="268"/>
      <c r="I203" s="268"/>
      <c r="J203" s="269"/>
      <c r="K203" s="268"/>
      <c r="L203" s="269">
        <v>642.41</v>
      </c>
      <c r="M203" s="268"/>
      <c r="N203" s="272">
        <v>13067</v>
      </c>
      <c r="V203" s="228"/>
      <c r="W203" s="229"/>
      <c r="Z203" s="227" t="s">
        <v>469</v>
      </c>
      <c r="AB203" s="229"/>
      <c r="AC203" s="229"/>
    </row>
    <row r="204" spans="1:29" s="226" customFormat="1" ht="33.75" x14ac:dyDescent="0.2">
      <c r="A204" s="266"/>
      <c r="B204" s="265" t="s">
        <v>655</v>
      </c>
      <c r="C204" s="519" t="s">
        <v>484</v>
      </c>
      <c r="D204" s="519"/>
      <c r="E204" s="519"/>
      <c r="F204" s="268" t="s">
        <v>656</v>
      </c>
      <c r="G204" s="277">
        <v>103</v>
      </c>
      <c r="H204" s="268"/>
      <c r="I204" s="277">
        <v>103</v>
      </c>
      <c r="J204" s="269"/>
      <c r="K204" s="268"/>
      <c r="L204" s="269">
        <v>661.68</v>
      </c>
      <c r="M204" s="268"/>
      <c r="N204" s="272">
        <v>13459</v>
      </c>
      <c r="V204" s="228"/>
      <c r="W204" s="229"/>
      <c r="Z204" s="227" t="s">
        <v>484</v>
      </c>
      <c r="AB204" s="229"/>
      <c r="AC204" s="229"/>
    </row>
    <row r="205" spans="1:29" s="226" customFormat="1" ht="33.75" x14ac:dyDescent="0.2">
      <c r="A205" s="266"/>
      <c r="B205" s="265" t="s">
        <v>657</v>
      </c>
      <c r="C205" s="547" t="s">
        <v>485</v>
      </c>
      <c r="D205" s="547"/>
      <c r="E205" s="547"/>
      <c r="F205" s="268" t="s">
        <v>656</v>
      </c>
      <c r="G205" s="277">
        <v>60</v>
      </c>
      <c r="H205" s="268"/>
      <c r="I205" s="277">
        <v>60</v>
      </c>
      <c r="J205" s="269"/>
      <c r="K205" s="268"/>
      <c r="L205" s="269">
        <v>385.45</v>
      </c>
      <c r="M205" s="268"/>
      <c r="N205" s="272">
        <v>7840</v>
      </c>
      <c r="V205" s="228"/>
      <c r="W205" s="229"/>
      <c r="Z205" s="227" t="s">
        <v>485</v>
      </c>
      <c r="AB205" s="229"/>
      <c r="AC205" s="229"/>
    </row>
    <row r="206" spans="1:29" s="226" customFormat="1" ht="12" customHeight="1" x14ac:dyDescent="0.2">
      <c r="A206" s="278"/>
      <c r="B206" s="279"/>
      <c r="C206" s="550" t="s">
        <v>472</v>
      </c>
      <c r="D206" s="550"/>
      <c r="E206" s="550"/>
      <c r="F206" s="260"/>
      <c r="G206" s="260"/>
      <c r="H206" s="260"/>
      <c r="I206" s="260"/>
      <c r="J206" s="262"/>
      <c r="K206" s="260"/>
      <c r="L206" s="262">
        <v>2360.7600000000002</v>
      </c>
      <c r="M206" s="274"/>
      <c r="N206" s="263">
        <v>39256</v>
      </c>
      <c r="V206" s="228"/>
      <c r="W206" s="229"/>
      <c r="AB206" s="229" t="s">
        <v>472</v>
      </c>
      <c r="AC206" s="229"/>
    </row>
    <row r="207" spans="1:29" s="226" customFormat="1" ht="12" customHeight="1" x14ac:dyDescent="0.2">
      <c r="A207" s="258">
        <v>13</v>
      </c>
      <c r="B207" s="259" t="s">
        <v>689</v>
      </c>
      <c r="C207" s="541" t="s">
        <v>486</v>
      </c>
      <c r="D207" s="541"/>
      <c r="E207" s="541"/>
      <c r="F207" s="260" t="s">
        <v>690</v>
      </c>
      <c r="G207" s="260"/>
      <c r="H207" s="260"/>
      <c r="I207" s="295">
        <v>0.33639999999999998</v>
      </c>
      <c r="J207" s="262"/>
      <c r="K207" s="260"/>
      <c r="L207" s="262"/>
      <c r="M207" s="260"/>
      <c r="N207" s="263"/>
      <c r="V207" s="228"/>
      <c r="W207" s="229" t="s">
        <v>486</v>
      </c>
      <c r="AB207" s="229"/>
      <c r="AC207" s="229"/>
    </row>
    <row r="208" spans="1:29" s="226" customFormat="1" ht="33.75" customHeight="1" x14ac:dyDescent="0.2">
      <c r="A208" s="264"/>
      <c r="B208" s="265" t="s">
        <v>652</v>
      </c>
      <c r="C208" s="519" t="s">
        <v>464</v>
      </c>
      <c r="D208" s="519"/>
      <c r="E208" s="519"/>
      <c r="F208" s="519"/>
      <c r="G208" s="519"/>
      <c r="H208" s="519"/>
      <c r="I208" s="519"/>
      <c r="J208" s="519"/>
      <c r="K208" s="519"/>
      <c r="L208" s="519"/>
      <c r="M208" s="519"/>
      <c r="N208" s="549"/>
      <c r="V208" s="228"/>
      <c r="W208" s="229"/>
      <c r="X208" s="227" t="s">
        <v>464</v>
      </c>
      <c r="AB208" s="229"/>
      <c r="AC208" s="229"/>
    </row>
    <row r="209" spans="1:29" s="226" customFormat="1" ht="22.5" customHeight="1" x14ac:dyDescent="0.2">
      <c r="A209" s="264"/>
      <c r="B209" s="265" t="s">
        <v>653</v>
      </c>
      <c r="C209" s="519" t="s">
        <v>465</v>
      </c>
      <c r="D209" s="519"/>
      <c r="E209" s="519"/>
      <c r="F209" s="519"/>
      <c r="G209" s="519"/>
      <c r="H209" s="519"/>
      <c r="I209" s="519"/>
      <c r="J209" s="519"/>
      <c r="K209" s="519"/>
      <c r="L209" s="519"/>
      <c r="M209" s="519"/>
      <c r="N209" s="549"/>
      <c r="V209" s="228"/>
      <c r="W209" s="229"/>
      <c r="X209" s="227" t="s">
        <v>465</v>
      </c>
      <c r="AB209" s="229"/>
      <c r="AC209" s="229"/>
    </row>
    <row r="210" spans="1:29" s="226" customFormat="1" ht="12" x14ac:dyDescent="0.2">
      <c r="A210" s="266"/>
      <c r="B210" s="267">
        <v>1</v>
      </c>
      <c r="C210" s="519" t="s">
        <v>466</v>
      </c>
      <c r="D210" s="519"/>
      <c r="E210" s="519"/>
      <c r="F210" s="268"/>
      <c r="G210" s="268"/>
      <c r="H210" s="268"/>
      <c r="I210" s="268"/>
      <c r="J210" s="269">
        <v>756.35</v>
      </c>
      <c r="K210" s="271">
        <v>1.38</v>
      </c>
      <c r="L210" s="269">
        <v>351.12</v>
      </c>
      <c r="M210" s="271">
        <v>20.34</v>
      </c>
      <c r="N210" s="272">
        <v>7142</v>
      </c>
      <c r="V210" s="228"/>
      <c r="W210" s="229"/>
      <c r="Y210" s="227" t="s">
        <v>466</v>
      </c>
      <c r="AB210" s="229"/>
      <c r="AC210" s="229"/>
    </row>
    <row r="211" spans="1:29" s="226" customFormat="1" ht="12" x14ac:dyDescent="0.2">
      <c r="A211" s="266"/>
      <c r="B211" s="267">
        <v>2</v>
      </c>
      <c r="C211" s="519" t="s">
        <v>475</v>
      </c>
      <c r="D211" s="519"/>
      <c r="E211" s="519"/>
      <c r="F211" s="268"/>
      <c r="G211" s="268"/>
      <c r="H211" s="268"/>
      <c r="I211" s="268"/>
      <c r="J211" s="269">
        <v>520.09</v>
      </c>
      <c r="K211" s="271">
        <v>1.38</v>
      </c>
      <c r="L211" s="269">
        <v>241.44</v>
      </c>
      <c r="M211" s="271">
        <v>9.14</v>
      </c>
      <c r="N211" s="272">
        <v>2207</v>
      </c>
      <c r="V211" s="228"/>
      <c r="W211" s="229"/>
      <c r="Y211" s="227" t="s">
        <v>475</v>
      </c>
      <c r="AB211" s="229"/>
      <c r="AC211" s="229"/>
    </row>
    <row r="212" spans="1:29" s="226" customFormat="1" ht="12" x14ac:dyDescent="0.2">
      <c r="A212" s="266"/>
      <c r="B212" s="267">
        <v>3</v>
      </c>
      <c r="C212" s="519" t="s">
        <v>476</v>
      </c>
      <c r="D212" s="519"/>
      <c r="E212" s="519"/>
      <c r="F212" s="268"/>
      <c r="G212" s="268"/>
      <c r="H212" s="268"/>
      <c r="I212" s="268"/>
      <c r="J212" s="269">
        <v>28.41</v>
      </c>
      <c r="K212" s="271">
        <v>1.38</v>
      </c>
      <c r="L212" s="269">
        <v>13.19</v>
      </c>
      <c r="M212" s="271">
        <v>20.34</v>
      </c>
      <c r="N212" s="272">
        <v>268</v>
      </c>
      <c r="V212" s="228"/>
      <c r="W212" s="229"/>
      <c r="Y212" s="227" t="s">
        <v>476</v>
      </c>
      <c r="AB212" s="229"/>
      <c r="AC212" s="229"/>
    </row>
    <row r="213" spans="1:29" s="226" customFormat="1" ht="12" x14ac:dyDescent="0.2">
      <c r="A213" s="266"/>
      <c r="B213" s="267">
        <v>4</v>
      </c>
      <c r="C213" s="519" t="s">
        <v>477</v>
      </c>
      <c r="D213" s="519"/>
      <c r="E213" s="519"/>
      <c r="F213" s="268"/>
      <c r="G213" s="268"/>
      <c r="H213" s="268"/>
      <c r="I213" s="268"/>
      <c r="J213" s="269">
        <v>13270.73</v>
      </c>
      <c r="K213" s="268"/>
      <c r="L213" s="269">
        <v>4464.2700000000004</v>
      </c>
      <c r="M213" s="271">
        <v>7.56</v>
      </c>
      <c r="N213" s="272">
        <v>33750</v>
      </c>
      <c r="V213" s="228"/>
      <c r="W213" s="229"/>
      <c r="Y213" s="227" t="s">
        <v>477</v>
      </c>
      <c r="AB213" s="229"/>
      <c r="AC213" s="229"/>
    </row>
    <row r="214" spans="1:29" s="226" customFormat="1" ht="12" x14ac:dyDescent="0.2">
      <c r="A214" s="266"/>
      <c r="B214" s="265"/>
      <c r="C214" s="519" t="s">
        <v>467</v>
      </c>
      <c r="D214" s="519"/>
      <c r="E214" s="519"/>
      <c r="F214" s="268" t="s">
        <v>654</v>
      </c>
      <c r="G214" s="280">
        <v>62.2</v>
      </c>
      <c r="H214" s="271">
        <v>1.38</v>
      </c>
      <c r="I214" s="292">
        <v>28.8752304</v>
      </c>
      <c r="J214" s="269"/>
      <c r="K214" s="268"/>
      <c r="L214" s="269"/>
      <c r="M214" s="268"/>
      <c r="N214" s="272"/>
      <c r="V214" s="228"/>
      <c r="W214" s="229"/>
      <c r="Z214" s="227" t="s">
        <v>467</v>
      </c>
      <c r="AB214" s="229"/>
      <c r="AC214" s="229"/>
    </row>
    <row r="215" spans="1:29" s="226" customFormat="1" ht="12" x14ac:dyDescent="0.2">
      <c r="A215" s="266"/>
      <c r="B215" s="265"/>
      <c r="C215" s="547" t="s">
        <v>478</v>
      </c>
      <c r="D215" s="547"/>
      <c r="E215" s="547"/>
      <c r="F215" s="268" t="s">
        <v>654</v>
      </c>
      <c r="G215" s="271">
        <v>1.74</v>
      </c>
      <c r="H215" s="271">
        <v>1.38</v>
      </c>
      <c r="I215" s="292">
        <v>0.80776369999999997</v>
      </c>
      <c r="J215" s="269"/>
      <c r="K215" s="268"/>
      <c r="L215" s="269"/>
      <c r="M215" s="268"/>
      <c r="N215" s="272"/>
      <c r="V215" s="228"/>
      <c r="W215" s="229"/>
      <c r="Z215" s="227" t="s">
        <v>478</v>
      </c>
      <c r="AB215" s="229"/>
      <c r="AC215" s="229"/>
    </row>
    <row r="216" spans="1:29" s="226" customFormat="1" ht="12" customHeight="1" x14ac:dyDescent="0.2">
      <c r="A216" s="266"/>
      <c r="B216" s="265"/>
      <c r="C216" s="548" t="s">
        <v>468</v>
      </c>
      <c r="D216" s="548"/>
      <c r="E216" s="548"/>
      <c r="F216" s="274"/>
      <c r="G216" s="274"/>
      <c r="H216" s="274"/>
      <c r="I216" s="274"/>
      <c r="J216" s="275">
        <v>14547.17</v>
      </c>
      <c r="K216" s="274"/>
      <c r="L216" s="275">
        <v>5056.83</v>
      </c>
      <c r="M216" s="274"/>
      <c r="N216" s="276"/>
      <c r="V216" s="228"/>
      <c r="W216" s="229"/>
      <c r="AA216" s="227" t="s">
        <v>468</v>
      </c>
      <c r="AB216" s="229"/>
      <c r="AC216" s="229"/>
    </row>
    <row r="217" spans="1:29" s="226" customFormat="1" ht="12" x14ac:dyDescent="0.2">
      <c r="A217" s="266"/>
      <c r="B217" s="265"/>
      <c r="C217" s="519" t="s">
        <v>469</v>
      </c>
      <c r="D217" s="519"/>
      <c r="E217" s="519"/>
      <c r="F217" s="268"/>
      <c r="G217" s="268"/>
      <c r="H217" s="268"/>
      <c r="I217" s="268"/>
      <c r="J217" s="269"/>
      <c r="K217" s="268"/>
      <c r="L217" s="269">
        <v>364.31</v>
      </c>
      <c r="M217" s="268"/>
      <c r="N217" s="272">
        <v>7410</v>
      </c>
      <c r="V217" s="228"/>
      <c r="W217" s="229"/>
      <c r="Z217" s="227" t="s">
        <v>469</v>
      </c>
      <c r="AB217" s="229"/>
      <c r="AC217" s="229"/>
    </row>
    <row r="218" spans="1:29" s="226" customFormat="1" ht="33.75" customHeight="1" x14ac:dyDescent="0.2">
      <c r="A218" s="266"/>
      <c r="B218" s="265" t="s">
        <v>664</v>
      </c>
      <c r="C218" s="519" t="s">
        <v>487</v>
      </c>
      <c r="D218" s="519"/>
      <c r="E218" s="519"/>
      <c r="F218" s="268" t="s">
        <v>656</v>
      </c>
      <c r="G218" s="277">
        <v>97</v>
      </c>
      <c r="H218" s="268"/>
      <c r="I218" s="277">
        <v>97</v>
      </c>
      <c r="J218" s="269"/>
      <c r="K218" s="268"/>
      <c r="L218" s="269">
        <v>353.38</v>
      </c>
      <c r="M218" s="268"/>
      <c r="N218" s="272">
        <v>7188</v>
      </c>
      <c r="V218" s="228"/>
      <c r="W218" s="229"/>
      <c r="Z218" s="227" t="s">
        <v>487</v>
      </c>
      <c r="AB218" s="229"/>
      <c r="AC218" s="229"/>
    </row>
    <row r="219" spans="1:29" s="226" customFormat="1" ht="33.75" customHeight="1" x14ac:dyDescent="0.2">
      <c r="A219" s="266"/>
      <c r="B219" s="265" t="s">
        <v>665</v>
      </c>
      <c r="C219" s="547" t="s">
        <v>488</v>
      </c>
      <c r="D219" s="547"/>
      <c r="E219" s="547"/>
      <c r="F219" s="268" t="s">
        <v>656</v>
      </c>
      <c r="G219" s="277">
        <v>51</v>
      </c>
      <c r="H219" s="268"/>
      <c r="I219" s="277">
        <v>51</v>
      </c>
      <c r="J219" s="269"/>
      <c r="K219" s="268"/>
      <c r="L219" s="269">
        <v>185.8</v>
      </c>
      <c r="M219" s="268"/>
      <c r="N219" s="272">
        <v>3779</v>
      </c>
      <c r="V219" s="228"/>
      <c r="W219" s="229"/>
      <c r="Z219" s="227" t="s">
        <v>488</v>
      </c>
      <c r="AB219" s="229"/>
      <c r="AC219" s="229"/>
    </row>
    <row r="220" spans="1:29" s="226" customFormat="1" ht="12" customHeight="1" x14ac:dyDescent="0.2">
      <c r="A220" s="278"/>
      <c r="B220" s="279"/>
      <c r="C220" s="550" t="s">
        <v>472</v>
      </c>
      <c r="D220" s="550"/>
      <c r="E220" s="550"/>
      <c r="F220" s="260"/>
      <c r="G220" s="260"/>
      <c r="H220" s="260"/>
      <c r="I220" s="260"/>
      <c r="J220" s="262"/>
      <c r="K220" s="260"/>
      <c r="L220" s="262">
        <v>5596.01</v>
      </c>
      <c r="M220" s="274"/>
      <c r="N220" s="263">
        <v>54066</v>
      </c>
      <c r="V220" s="228"/>
      <c r="W220" s="229"/>
      <c r="AB220" s="229" t="s">
        <v>472</v>
      </c>
      <c r="AC220" s="229"/>
    </row>
    <row r="221" spans="1:29" s="226" customFormat="1" ht="33.75" customHeight="1" x14ac:dyDescent="0.2">
      <c r="A221" s="258">
        <v>14</v>
      </c>
      <c r="B221" s="259" t="s">
        <v>691</v>
      </c>
      <c r="C221" s="541" t="s">
        <v>489</v>
      </c>
      <c r="D221" s="541"/>
      <c r="E221" s="541"/>
      <c r="F221" s="260" t="s">
        <v>663</v>
      </c>
      <c r="G221" s="260"/>
      <c r="H221" s="260"/>
      <c r="I221" s="261">
        <v>1</v>
      </c>
      <c r="J221" s="262"/>
      <c r="K221" s="260"/>
      <c r="L221" s="262"/>
      <c r="M221" s="260"/>
      <c r="N221" s="263"/>
      <c r="V221" s="228"/>
      <c r="W221" s="229" t="s">
        <v>489</v>
      </c>
      <c r="AB221" s="229"/>
      <c r="AC221" s="229"/>
    </row>
    <row r="222" spans="1:29" s="226" customFormat="1" ht="33.75" customHeight="1" x14ac:dyDescent="0.2">
      <c r="A222" s="264"/>
      <c r="B222" s="265" t="s">
        <v>652</v>
      </c>
      <c r="C222" s="519" t="s">
        <v>464</v>
      </c>
      <c r="D222" s="519"/>
      <c r="E222" s="519"/>
      <c r="F222" s="519"/>
      <c r="G222" s="519"/>
      <c r="H222" s="519"/>
      <c r="I222" s="519"/>
      <c r="J222" s="519"/>
      <c r="K222" s="519"/>
      <c r="L222" s="519"/>
      <c r="M222" s="519"/>
      <c r="N222" s="549"/>
      <c r="V222" s="228"/>
      <c r="W222" s="229"/>
      <c r="X222" s="227" t="s">
        <v>464</v>
      </c>
      <c r="AB222" s="229"/>
      <c r="AC222" s="229"/>
    </row>
    <row r="223" spans="1:29" s="226" customFormat="1" ht="22.5" customHeight="1" x14ac:dyDescent="0.2">
      <c r="A223" s="264"/>
      <c r="B223" s="265" t="s">
        <v>653</v>
      </c>
      <c r="C223" s="519" t="s">
        <v>465</v>
      </c>
      <c r="D223" s="519"/>
      <c r="E223" s="519"/>
      <c r="F223" s="519"/>
      <c r="G223" s="519"/>
      <c r="H223" s="519"/>
      <c r="I223" s="519"/>
      <c r="J223" s="519"/>
      <c r="K223" s="519"/>
      <c r="L223" s="519"/>
      <c r="M223" s="519"/>
      <c r="N223" s="549"/>
      <c r="V223" s="228"/>
      <c r="W223" s="229"/>
      <c r="X223" s="227" t="s">
        <v>465</v>
      </c>
      <c r="AB223" s="229"/>
      <c r="AC223" s="229"/>
    </row>
    <row r="224" spans="1:29" s="226" customFormat="1" ht="12" x14ac:dyDescent="0.2">
      <c r="A224" s="266"/>
      <c r="B224" s="267">
        <v>1</v>
      </c>
      <c r="C224" s="519" t="s">
        <v>466</v>
      </c>
      <c r="D224" s="519"/>
      <c r="E224" s="519"/>
      <c r="F224" s="268"/>
      <c r="G224" s="268"/>
      <c r="H224" s="268"/>
      <c r="I224" s="268"/>
      <c r="J224" s="269">
        <v>261.44</v>
      </c>
      <c r="K224" s="271">
        <v>1.38</v>
      </c>
      <c r="L224" s="269">
        <v>360.79</v>
      </c>
      <c r="M224" s="271">
        <v>20.34</v>
      </c>
      <c r="N224" s="272">
        <v>7338</v>
      </c>
      <c r="V224" s="228"/>
      <c r="W224" s="229"/>
      <c r="Y224" s="227" t="s">
        <v>466</v>
      </c>
      <c r="AB224" s="229"/>
      <c r="AC224" s="229"/>
    </row>
    <row r="225" spans="1:29" s="226" customFormat="1" ht="12" x14ac:dyDescent="0.2">
      <c r="A225" s="266"/>
      <c r="B225" s="267">
        <v>2</v>
      </c>
      <c r="C225" s="519" t="s">
        <v>475</v>
      </c>
      <c r="D225" s="519"/>
      <c r="E225" s="519"/>
      <c r="F225" s="268"/>
      <c r="G225" s="268"/>
      <c r="H225" s="268"/>
      <c r="I225" s="268"/>
      <c r="J225" s="269">
        <v>507.03</v>
      </c>
      <c r="K225" s="271">
        <v>1.38</v>
      </c>
      <c r="L225" s="269">
        <v>699.7</v>
      </c>
      <c r="M225" s="271">
        <v>9.14</v>
      </c>
      <c r="N225" s="272">
        <v>6395</v>
      </c>
      <c r="V225" s="228"/>
      <c r="W225" s="229"/>
      <c r="Y225" s="227" t="s">
        <v>475</v>
      </c>
      <c r="AB225" s="229"/>
      <c r="AC225" s="229"/>
    </row>
    <row r="226" spans="1:29" s="226" customFormat="1" ht="12" x14ac:dyDescent="0.2">
      <c r="A226" s="266"/>
      <c r="B226" s="267">
        <v>3</v>
      </c>
      <c r="C226" s="519" t="s">
        <v>476</v>
      </c>
      <c r="D226" s="519"/>
      <c r="E226" s="519"/>
      <c r="F226" s="268"/>
      <c r="G226" s="268"/>
      <c r="H226" s="268"/>
      <c r="I226" s="268"/>
      <c r="J226" s="269">
        <v>53.89</v>
      </c>
      <c r="K226" s="271">
        <v>1.38</v>
      </c>
      <c r="L226" s="269">
        <v>74.37</v>
      </c>
      <c r="M226" s="271">
        <v>20.34</v>
      </c>
      <c r="N226" s="272">
        <v>1513</v>
      </c>
      <c r="V226" s="228"/>
      <c r="W226" s="229"/>
      <c r="Y226" s="227" t="s">
        <v>476</v>
      </c>
      <c r="AB226" s="229"/>
      <c r="AC226" s="229"/>
    </row>
    <row r="227" spans="1:29" s="226" customFormat="1" ht="12" x14ac:dyDescent="0.2">
      <c r="A227" s="266"/>
      <c r="B227" s="267">
        <v>4</v>
      </c>
      <c r="C227" s="519" t="s">
        <v>477</v>
      </c>
      <c r="D227" s="519"/>
      <c r="E227" s="519"/>
      <c r="F227" s="268"/>
      <c r="G227" s="268"/>
      <c r="H227" s="268"/>
      <c r="I227" s="268"/>
      <c r="J227" s="269">
        <v>579.61</v>
      </c>
      <c r="K227" s="268"/>
      <c r="L227" s="269">
        <v>579.61</v>
      </c>
      <c r="M227" s="271">
        <v>7.56</v>
      </c>
      <c r="N227" s="272">
        <v>4382</v>
      </c>
      <c r="V227" s="228"/>
      <c r="W227" s="229"/>
      <c r="Y227" s="227" t="s">
        <v>477</v>
      </c>
      <c r="AB227" s="229"/>
      <c r="AC227" s="229"/>
    </row>
    <row r="228" spans="1:29" s="226" customFormat="1" ht="12" x14ac:dyDescent="0.2">
      <c r="A228" s="266"/>
      <c r="B228" s="265"/>
      <c r="C228" s="519" t="s">
        <v>467</v>
      </c>
      <c r="D228" s="519"/>
      <c r="E228" s="519"/>
      <c r="F228" s="268" t="s">
        <v>654</v>
      </c>
      <c r="G228" s="280">
        <v>21.5</v>
      </c>
      <c r="H228" s="271">
        <v>1.38</v>
      </c>
      <c r="I228" s="271">
        <v>29.67</v>
      </c>
      <c r="J228" s="269"/>
      <c r="K228" s="268"/>
      <c r="L228" s="269"/>
      <c r="M228" s="268"/>
      <c r="N228" s="272"/>
      <c r="V228" s="228"/>
      <c r="W228" s="229"/>
      <c r="Z228" s="227" t="s">
        <v>467</v>
      </c>
      <c r="AB228" s="229"/>
      <c r="AC228" s="229"/>
    </row>
    <row r="229" spans="1:29" s="226" customFormat="1" ht="12" x14ac:dyDescent="0.2">
      <c r="A229" s="266"/>
      <c r="B229" s="265"/>
      <c r="C229" s="547" t="s">
        <v>478</v>
      </c>
      <c r="D229" s="547"/>
      <c r="E229" s="547"/>
      <c r="F229" s="268" t="s">
        <v>654</v>
      </c>
      <c r="G229" s="280">
        <v>3.3</v>
      </c>
      <c r="H229" s="271">
        <v>1.38</v>
      </c>
      <c r="I229" s="270">
        <v>4.5540000000000003</v>
      </c>
      <c r="J229" s="269"/>
      <c r="K229" s="268"/>
      <c r="L229" s="269"/>
      <c r="M229" s="268"/>
      <c r="N229" s="272"/>
      <c r="V229" s="228"/>
      <c r="W229" s="229"/>
      <c r="Z229" s="227" t="s">
        <v>478</v>
      </c>
      <c r="AB229" s="229"/>
      <c r="AC229" s="229"/>
    </row>
    <row r="230" spans="1:29" s="226" customFormat="1" ht="12" customHeight="1" x14ac:dyDescent="0.2">
      <c r="A230" s="266"/>
      <c r="B230" s="265"/>
      <c r="C230" s="548" t="s">
        <v>468</v>
      </c>
      <c r="D230" s="548"/>
      <c r="E230" s="548"/>
      <c r="F230" s="274"/>
      <c r="G230" s="274"/>
      <c r="H230" s="274"/>
      <c r="I230" s="274"/>
      <c r="J230" s="275">
        <v>1348.08</v>
      </c>
      <c r="K230" s="274"/>
      <c r="L230" s="275">
        <v>1640.1</v>
      </c>
      <c r="M230" s="274"/>
      <c r="N230" s="276"/>
      <c r="V230" s="228"/>
      <c r="W230" s="229"/>
      <c r="AA230" s="227" t="s">
        <v>468</v>
      </c>
      <c r="AB230" s="229"/>
      <c r="AC230" s="229"/>
    </row>
    <row r="231" spans="1:29" s="226" customFormat="1" ht="12" x14ac:dyDescent="0.2">
      <c r="A231" s="266"/>
      <c r="B231" s="265"/>
      <c r="C231" s="519" t="s">
        <v>469</v>
      </c>
      <c r="D231" s="519"/>
      <c r="E231" s="519"/>
      <c r="F231" s="268"/>
      <c r="G231" s="268"/>
      <c r="H231" s="268"/>
      <c r="I231" s="268"/>
      <c r="J231" s="269"/>
      <c r="K231" s="268"/>
      <c r="L231" s="269">
        <v>435.16</v>
      </c>
      <c r="M231" s="268"/>
      <c r="N231" s="272">
        <v>8851</v>
      </c>
      <c r="V231" s="228"/>
      <c r="W231" s="229"/>
      <c r="Z231" s="227" t="s">
        <v>469</v>
      </c>
      <c r="AB231" s="229"/>
      <c r="AC231" s="229"/>
    </row>
    <row r="232" spans="1:29" s="226" customFormat="1" ht="33.75" customHeight="1" x14ac:dyDescent="0.2">
      <c r="A232" s="266"/>
      <c r="B232" s="265" t="s">
        <v>664</v>
      </c>
      <c r="C232" s="519" t="s">
        <v>487</v>
      </c>
      <c r="D232" s="519"/>
      <c r="E232" s="519"/>
      <c r="F232" s="268" t="s">
        <v>656</v>
      </c>
      <c r="G232" s="277">
        <v>97</v>
      </c>
      <c r="H232" s="268"/>
      <c r="I232" s="277">
        <v>97</v>
      </c>
      <c r="J232" s="269"/>
      <c r="K232" s="268"/>
      <c r="L232" s="269">
        <v>422.11</v>
      </c>
      <c r="M232" s="268"/>
      <c r="N232" s="272">
        <v>8585</v>
      </c>
      <c r="V232" s="228"/>
      <c r="W232" s="229"/>
      <c r="Z232" s="227" t="s">
        <v>487</v>
      </c>
      <c r="AB232" s="229"/>
      <c r="AC232" s="229"/>
    </row>
    <row r="233" spans="1:29" s="226" customFormat="1" ht="33.75" customHeight="1" x14ac:dyDescent="0.2">
      <c r="A233" s="266"/>
      <c r="B233" s="265" t="s">
        <v>665</v>
      </c>
      <c r="C233" s="547" t="s">
        <v>488</v>
      </c>
      <c r="D233" s="547"/>
      <c r="E233" s="547"/>
      <c r="F233" s="268" t="s">
        <v>656</v>
      </c>
      <c r="G233" s="277">
        <v>51</v>
      </c>
      <c r="H233" s="268"/>
      <c r="I233" s="277">
        <v>51</v>
      </c>
      <c r="J233" s="269"/>
      <c r="K233" s="268"/>
      <c r="L233" s="269">
        <v>221.93</v>
      </c>
      <c r="M233" s="268"/>
      <c r="N233" s="272">
        <v>4514</v>
      </c>
      <c r="V233" s="228"/>
      <c r="W233" s="229"/>
      <c r="Z233" s="227" t="s">
        <v>488</v>
      </c>
      <c r="AB233" s="229"/>
      <c r="AC233" s="229"/>
    </row>
    <row r="234" spans="1:29" s="226" customFormat="1" ht="12" customHeight="1" x14ac:dyDescent="0.2">
      <c r="A234" s="278"/>
      <c r="B234" s="279"/>
      <c r="C234" s="550" t="s">
        <v>472</v>
      </c>
      <c r="D234" s="550"/>
      <c r="E234" s="550"/>
      <c r="F234" s="260"/>
      <c r="G234" s="260"/>
      <c r="H234" s="260"/>
      <c r="I234" s="260"/>
      <c r="J234" s="262"/>
      <c r="K234" s="260"/>
      <c r="L234" s="262">
        <v>2284.14</v>
      </c>
      <c r="M234" s="274"/>
      <c r="N234" s="263">
        <v>31214</v>
      </c>
      <c r="V234" s="228"/>
      <c r="W234" s="229"/>
      <c r="AB234" s="229" t="s">
        <v>472</v>
      </c>
      <c r="AC234" s="229"/>
    </row>
    <row r="235" spans="1:29" s="226" customFormat="1" ht="22.5" customHeight="1" x14ac:dyDescent="0.2">
      <c r="A235" s="258">
        <v>15</v>
      </c>
      <c r="B235" s="259" t="s">
        <v>692</v>
      </c>
      <c r="C235" s="541" t="s">
        <v>496</v>
      </c>
      <c r="D235" s="541"/>
      <c r="E235" s="541"/>
      <c r="F235" s="260" t="s">
        <v>667</v>
      </c>
      <c r="G235" s="260"/>
      <c r="H235" s="260"/>
      <c r="I235" s="261">
        <v>1</v>
      </c>
      <c r="J235" s="262"/>
      <c r="K235" s="260"/>
      <c r="L235" s="262"/>
      <c r="M235" s="260"/>
      <c r="N235" s="263"/>
      <c r="V235" s="228"/>
      <c r="W235" s="229" t="s">
        <v>496</v>
      </c>
      <c r="AB235" s="229"/>
      <c r="AC235" s="229"/>
    </row>
    <row r="236" spans="1:29" s="226" customFormat="1" ht="33.75" customHeight="1" x14ac:dyDescent="0.2">
      <c r="A236" s="264"/>
      <c r="B236" s="265" t="s">
        <v>652</v>
      </c>
      <c r="C236" s="519" t="s">
        <v>464</v>
      </c>
      <c r="D236" s="519"/>
      <c r="E236" s="519"/>
      <c r="F236" s="519"/>
      <c r="G236" s="519"/>
      <c r="H236" s="519"/>
      <c r="I236" s="519"/>
      <c r="J236" s="519"/>
      <c r="K236" s="519"/>
      <c r="L236" s="519"/>
      <c r="M236" s="519"/>
      <c r="N236" s="549"/>
      <c r="V236" s="228"/>
      <c r="W236" s="229"/>
      <c r="X236" s="227" t="s">
        <v>464</v>
      </c>
      <c r="AB236" s="229"/>
      <c r="AC236" s="229"/>
    </row>
    <row r="237" spans="1:29" s="226" customFormat="1" ht="22.5" customHeight="1" x14ac:dyDescent="0.2">
      <c r="A237" s="264"/>
      <c r="B237" s="265" t="s">
        <v>653</v>
      </c>
      <c r="C237" s="519" t="s">
        <v>465</v>
      </c>
      <c r="D237" s="519"/>
      <c r="E237" s="519"/>
      <c r="F237" s="519"/>
      <c r="G237" s="519"/>
      <c r="H237" s="519"/>
      <c r="I237" s="519"/>
      <c r="J237" s="519"/>
      <c r="K237" s="519"/>
      <c r="L237" s="519"/>
      <c r="M237" s="519"/>
      <c r="N237" s="549"/>
      <c r="V237" s="228"/>
      <c r="W237" s="229"/>
      <c r="X237" s="227" t="s">
        <v>465</v>
      </c>
      <c r="AB237" s="229"/>
      <c r="AC237" s="229"/>
    </row>
    <row r="238" spans="1:29" s="226" customFormat="1" ht="12" x14ac:dyDescent="0.2">
      <c r="A238" s="266"/>
      <c r="B238" s="267">
        <v>1</v>
      </c>
      <c r="C238" s="519" t="s">
        <v>466</v>
      </c>
      <c r="D238" s="519"/>
      <c r="E238" s="519"/>
      <c r="F238" s="268"/>
      <c r="G238" s="268"/>
      <c r="H238" s="268"/>
      <c r="I238" s="268"/>
      <c r="J238" s="269">
        <v>102.9</v>
      </c>
      <c r="K238" s="271">
        <v>1.38</v>
      </c>
      <c r="L238" s="269">
        <v>142</v>
      </c>
      <c r="M238" s="271">
        <v>20.34</v>
      </c>
      <c r="N238" s="272">
        <v>2888</v>
      </c>
      <c r="V238" s="228"/>
      <c r="W238" s="229"/>
      <c r="Y238" s="227" t="s">
        <v>466</v>
      </c>
      <c r="AB238" s="229"/>
      <c r="AC238" s="229"/>
    </row>
    <row r="239" spans="1:29" s="226" customFormat="1" ht="12" x14ac:dyDescent="0.2">
      <c r="A239" s="266"/>
      <c r="B239" s="267">
        <v>2</v>
      </c>
      <c r="C239" s="519" t="s">
        <v>475</v>
      </c>
      <c r="D239" s="519"/>
      <c r="E239" s="519"/>
      <c r="F239" s="268"/>
      <c r="G239" s="268"/>
      <c r="H239" s="268"/>
      <c r="I239" s="268"/>
      <c r="J239" s="269">
        <v>111.87</v>
      </c>
      <c r="K239" s="271">
        <v>1.38</v>
      </c>
      <c r="L239" s="269">
        <v>154.38</v>
      </c>
      <c r="M239" s="271">
        <v>9.14</v>
      </c>
      <c r="N239" s="272">
        <v>1411</v>
      </c>
      <c r="V239" s="228"/>
      <c r="W239" s="229"/>
      <c r="Y239" s="227" t="s">
        <v>475</v>
      </c>
      <c r="AB239" s="229"/>
      <c r="AC239" s="229"/>
    </row>
    <row r="240" spans="1:29" s="226" customFormat="1" ht="12" x14ac:dyDescent="0.2">
      <c r="A240" s="266"/>
      <c r="B240" s="267">
        <v>3</v>
      </c>
      <c r="C240" s="519" t="s">
        <v>476</v>
      </c>
      <c r="D240" s="519"/>
      <c r="E240" s="519"/>
      <c r="F240" s="268"/>
      <c r="G240" s="268"/>
      <c r="H240" s="268"/>
      <c r="I240" s="268"/>
      <c r="J240" s="269">
        <v>10.78</v>
      </c>
      <c r="K240" s="271">
        <v>1.38</v>
      </c>
      <c r="L240" s="269">
        <v>14.88</v>
      </c>
      <c r="M240" s="271">
        <v>20.34</v>
      </c>
      <c r="N240" s="272">
        <v>303</v>
      </c>
      <c r="V240" s="228"/>
      <c r="W240" s="229"/>
      <c r="Y240" s="227" t="s">
        <v>476</v>
      </c>
      <c r="AB240" s="229"/>
      <c r="AC240" s="229"/>
    </row>
    <row r="241" spans="1:29" s="226" customFormat="1" ht="12" x14ac:dyDescent="0.2">
      <c r="A241" s="266"/>
      <c r="B241" s="267">
        <v>4</v>
      </c>
      <c r="C241" s="519" t="s">
        <v>477</v>
      </c>
      <c r="D241" s="519"/>
      <c r="E241" s="519"/>
      <c r="F241" s="268"/>
      <c r="G241" s="268"/>
      <c r="H241" s="268"/>
      <c r="I241" s="268"/>
      <c r="J241" s="269">
        <v>2.75</v>
      </c>
      <c r="K241" s="268"/>
      <c r="L241" s="269">
        <v>2.75</v>
      </c>
      <c r="M241" s="271">
        <v>7.56</v>
      </c>
      <c r="N241" s="272">
        <v>21</v>
      </c>
      <c r="V241" s="228"/>
      <c r="W241" s="229"/>
      <c r="Y241" s="227" t="s">
        <v>477</v>
      </c>
      <c r="AB241" s="229"/>
      <c r="AC241" s="229"/>
    </row>
    <row r="242" spans="1:29" s="226" customFormat="1" ht="12" x14ac:dyDescent="0.2">
      <c r="A242" s="266"/>
      <c r="B242" s="265"/>
      <c r="C242" s="519" t="s">
        <v>467</v>
      </c>
      <c r="D242" s="519"/>
      <c r="E242" s="519"/>
      <c r="F242" s="268" t="s">
        <v>654</v>
      </c>
      <c r="G242" s="271">
        <v>8.09</v>
      </c>
      <c r="H242" s="271">
        <v>1.38</v>
      </c>
      <c r="I242" s="281">
        <v>11.164199999999999</v>
      </c>
      <c r="J242" s="269"/>
      <c r="K242" s="268"/>
      <c r="L242" s="269"/>
      <c r="M242" s="268"/>
      <c r="N242" s="272"/>
      <c r="V242" s="228"/>
      <c r="W242" s="229"/>
      <c r="Z242" s="227" t="s">
        <v>467</v>
      </c>
      <c r="AB242" s="229"/>
      <c r="AC242" s="229"/>
    </row>
    <row r="243" spans="1:29" s="226" customFormat="1" ht="12" x14ac:dyDescent="0.2">
      <c r="A243" s="266"/>
      <c r="B243" s="265"/>
      <c r="C243" s="547" t="s">
        <v>478</v>
      </c>
      <c r="D243" s="547"/>
      <c r="E243" s="547"/>
      <c r="F243" s="268" t="s">
        <v>654</v>
      </c>
      <c r="G243" s="271">
        <v>0.66</v>
      </c>
      <c r="H243" s="271">
        <v>1.38</v>
      </c>
      <c r="I243" s="281">
        <v>0.91080000000000005</v>
      </c>
      <c r="J243" s="269"/>
      <c r="K243" s="268"/>
      <c r="L243" s="269"/>
      <c r="M243" s="268"/>
      <c r="N243" s="272"/>
      <c r="V243" s="228"/>
      <c r="W243" s="229"/>
      <c r="Z243" s="227" t="s">
        <v>478</v>
      </c>
      <c r="AB243" s="229"/>
      <c r="AC243" s="229"/>
    </row>
    <row r="244" spans="1:29" s="226" customFormat="1" ht="12" customHeight="1" x14ac:dyDescent="0.2">
      <c r="A244" s="266"/>
      <c r="B244" s="265"/>
      <c r="C244" s="548" t="s">
        <v>468</v>
      </c>
      <c r="D244" s="548"/>
      <c r="E244" s="548"/>
      <c r="F244" s="274"/>
      <c r="G244" s="274"/>
      <c r="H244" s="274"/>
      <c r="I244" s="274"/>
      <c r="J244" s="275">
        <v>217.52</v>
      </c>
      <c r="K244" s="274"/>
      <c r="L244" s="275">
        <v>299.13</v>
      </c>
      <c r="M244" s="274"/>
      <c r="N244" s="276"/>
      <c r="V244" s="228"/>
      <c r="W244" s="229"/>
      <c r="AA244" s="227" t="s">
        <v>468</v>
      </c>
      <c r="AB244" s="229"/>
      <c r="AC244" s="229"/>
    </row>
    <row r="245" spans="1:29" s="226" customFormat="1" ht="12" x14ac:dyDescent="0.2">
      <c r="A245" s="266"/>
      <c r="B245" s="265"/>
      <c r="C245" s="519" t="s">
        <v>469</v>
      </c>
      <c r="D245" s="519"/>
      <c r="E245" s="519"/>
      <c r="F245" s="268"/>
      <c r="G245" s="268"/>
      <c r="H245" s="268"/>
      <c r="I245" s="268"/>
      <c r="J245" s="269"/>
      <c r="K245" s="268"/>
      <c r="L245" s="269">
        <v>156.88</v>
      </c>
      <c r="M245" s="268"/>
      <c r="N245" s="272">
        <v>3191</v>
      </c>
      <c r="V245" s="228"/>
      <c r="W245" s="229"/>
      <c r="Z245" s="227" t="s">
        <v>469</v>
      </c>
      <c r="AB245" s="229"/>
      <c r="AC245" s="229"/>
    </row>
    <row r="246" spans="1:29" s="226" customFormat="1" ht="33.75" x14ac:dyDescent="0.2">
      <c r="A246" s="266"/>
      <c r="B246" s="265" t="s">
        <v>655</v>
      </c>
      <c r="C246" s="519" t="s">
        <v>484</v>
      </c>
      <c r="D246" s="519"/>
      <c r="E246" s="519"/>
      <c r="F246" s="268" t="s">
        <v>656</v>
      </c>
      <c r="G246" s="277">
        <v>103</v>
      </c>
      <c r="H246" s="268"/>
      <c r="I246" s="277">
        <v>103</v>
      </c>
      <c r="J246" s="269"/>
      <c r="K246" s="268"/>
      <c r="L246" s="269">
        <v>161.59</v>
      </c>
      <c r="M246" s="268"/>
      <c r="N246" s="272">
        <v>3287</v>
      </c>
      <c r="V246" s="228"/>
      <c r="W246" s="229"/>
      <c r="Z246" s="227" t="s">
        <v>484</v>
      </c>
      <c r="AB246" s="229"/>
      <c r="AC246" s="229"/>
    </row>
    <row r="247" spans="1:29" s="226" customFormat="1" ht="33.75" x14ac:dyDescent="0.2">
      <c r="A247" s="266"/>
      <c r="B247" s="265" t="s">
        <v>657</v>
      </c>
      <c r="C247" s="547" t="s">
        <v>485</v>
      </c>
      <c r="D247" s="547"/>
      <c r="E247" s="547"/>
      <c r="F247" s="268" t="s">
        <v>656</v>
      </c>
      <c r="G247" s="277">
        <v>60</v>
      </c>
      <c r="H247" s="268"/>
      <c r="I247" s="277">
        <v>60</v>
      </c>
      <c r="J247" s="269"/>
      <c r="K247" s="268"/>
      <c r="L247" s="269">
        <v>94.13</v>
      </c>
      <c r="M247" s="268"/>
      <c r="N247" s="272">
        <v>1915</v>
      </c>
      <c r="V247" s="228"/>
      <c r="W247" s="229"/>
      <c r="Z247" s="227" t="s">
        <v>485</v>
      </c>
      <c r="AB247" s="229"/>
      <c r="AC247" s="229"/>
    </row>
    <row r="248" spans="1:29" s="226" customFormat="1" ht="12" customHeight="1" x14ac:dyDescent="0.2">
      <c r="A248" s="278"/>
      <c r="B248" s="279"/>
      <c r="C248" s="550" t="s">
        <v>472</v>
      </c>
      <c r="D248" s="550"/>
      <c r="E248" s="550"/>
      <c r="F248" s="260"/>
      <c r="G248" s="260"/>
      <c r="H248" s="260"/>
      <c r="I248" s="260"/>
      <c r="J248" s="262"/>
      <c r="K248" s="260"/>
      <c r="L248" s="262">
        <v>554.85</v>
      </c>
      <c r="M248" s="274"/>
      <c r="N248" s="263">
        <v>9522</v>
      </c>
      <c r="V248" s="228"/>
      <c r="W248" s="229"/>
      <c r="AB248" s="229" t="s">
        <v>472</v>
      </c>
      <c r="AC248" s="229"/>
    </row>
    <row r="249" spans="1:29" s="226" customFormat="1" ht="22.5" customHeight="1" x14ac:dyDescent="0.2">
      <c r="A249" s="258">
        <v>16</v>
      </c>
      <c r="B249" s="259" t="s">
        <v>693</v>
      </c>
      <c r="C249" s="541" t="s">
        <v>495</v>
      </c>
      <c r="D249" s="541"/>
      <c r="E249" s="541"/>
      <c r="F249" s="260" t="s">
        <v>667</v>
      </c>
      <c r="G249" s="260"/>
      <c r="H249" s="260"/>
      <c r="I249" s="261">
        <v>3</v>
      </c>
      <c r="J249" s="262"/>
      <c r="K249" s="260"/>
      <c r="L249" s="262"/>
      <c r="M249" s="260"/>
      <c r="N249" s="263"/>
      <c r="V249" s="228"/>
      <c r="W249" s="229" t="s">
        <v>495</v>
      </c>
      <c r="AB249" s="229"/>
      <c r="AC249" s="229"/>
    </row>
    <row r="250" spans="1:29" s="226" customFormat="1" ht="33.75" customHeight="1" x14ac:dyDescent="0.2">
      <c r="A250" s="264"/>
      <c r="B250" s="265" t="s">
        <v>652</v>
      </c>
      <c r="C250" s="519" t="s">
        <v>464</v>
      </c>
      <c r="D250" s="519"/>
      <c r="E250" s="519"/>
      <c r="F250" s="519"/>
      <c r="G250" s="519"/>
      <c r="H250" s="519"/>
      <c r="I250" s="519"/>
      <c r="J250" s="519"/>
      <c r="K250" s="519"/>
      <c r="L250" s="519"/>
      <c r="M250" s="519"/>
      <c r="N250" s="549"/>
      <c r="V250" s="228"/>
      <c r="W250" s="229"/>
      <c r="X250" s="227" t="s">
        <v>464</v>
      </c>
      <c r="AB250" s="229"/>
      <c r="AC250" s="229"/>
    </row>
    <row r="251" spans="1:29" s="226" customFormat="1" ht="22.5" customHeight="1" x14ac:dyDescent="0.2">
      <c r="A251" s="264"/>
      <c r="B251" s="265" t="s">
        <v>653</v>
      </c>
      <c r="C251" s="519" t="s">
        <v>465</v>
      </c>
      <c r="D251" s="519"/>
      <c r="E251" s="519"/>
      <c r="F251" s="519"/>
      <c r="G251" s="519"/>
      <c r="H251" s="519"/>
      <c r="I251" s="519"/>
      <c r="J251" s="519"/>
      <c r="K251" s="519"/>
      <c r="L251" s="519"/>
      <c r="M251" s="519"/>
      <c r="N251" s="549"/>
      <c r="V251" s="228"/>
      <c r="W251" s="229"/>
      <c r="X251" s="227" t="s">
        <v>465</v>
      </c>
      <c r="AB251" s="229"/>
      <c r="AC251" s="229"/>
    </row>
    <row r="252" spans="1:29" s="226" customFormat="1" ht="12" x14ac:dyDescent="0.2">
      <c r="A252" s="266"/>
      <c r="B252" s="267">
        <v>1</v>
      </c>
      <c r="C252" s="519" t="s">
        <v>466</v>
      </c>
      <c r="D252" s="519"/>
      <c r="E252" s="519"/>
      <c r="F252" s="268"/>
      <c r="G252" s="268"/>
      <c r="H252" s="268"/>
      <c r="I252" s="268"/>
      <c r="J252" s="269">
        <v>48.05</v>
      </c>
      <c r="K252" s="271">
        <v>1.38</v>
      </c>
      <c r="L252" s="269">
        <v>198.93</v>
      </c>
      <c r="M252" s="271">
        <v>20.34</v>
      </c>
      <c r="N252" s="272">
        <v>4046</v>
      </c>
      <c r="V252" s="228"/>
      <c r="W252" s="229"/>
      <c r="Y252" s="227" t="s">
        <v>466</v>
      </c>
      <c r="AB252" s="229"/>
      <c r="AC252" s="229"/>
    </row>
    <row r="253" spans="1:29" s="226" customFormat="1" ht="12" x14ac:dyDescent="0.2">
      <c r="A253" s="266"/>
      <c r="B253" s="267">
        <v>2</v>
      </c>
      <c r="C253" s="519" t="s">
        <v>475</v>
      </c>
      <c r="D253" s="519"/>
      <c r="E253" s="519"/>
      <c r="F253" s="268"/>
      <c r="G253" s="268"/>
      <c r="H253" s="268"/>
      <c r="I253" s="268"/>
      <c r="J253" s="269">
        <v>110.89</v>
      </c>
      <c r="K253" s="271">
        <v>1.38</v>
      </c>
      <c r="L253" s="269">
        <v>459.08</v>
      </c>
      <c r="M253" s="271">
        <v>9.14</v>
      </c>
      <c r="N253" s="272">
        <v>4196</v>
      </c>
      <c r="V253" s="228"/>
      <c r="W253" s="229"/>
      <c r="Y253" s="227" t="s">
        <v>475</v>
      </c>
      <c r="AB253" s="229"/>
      <c r="AC253" s="229"/>
    </row>
    <row r="254" spans="1:29" s="226" customFormat="1" ht="12" x14ac:dyDescent="0.2">
      <c r="A254" s="266"/>
      <c r="B254" s="267">
        <v>3</v>
      </c>
      <c r="C254" s="519" t="s">
        <v>476</v>
      </c>
      <c r="D254" s="519"/>
      <c r="E254" s="519"/>
      <c r="F254" s="268"/>
      <c r="G254" s="268"/>
      <c r="H254" s="268"/>
      <c r="I254" s="268"/>
      <c r="J254" s="269">
        <v>11.8</v>
      </c>
      <c r="K254" s="271">
        <v>1.38</v>
      </c>
      <c r="L254" s="269">
        <v>48.85</v>
      </c>
      <c r="M254" s="271">
        <v>20.34</v>
      </c>
      <c r="N254" s="272">
        <v>994</v>
      </c>
      <c r="V254" s="228"/>
      <c r="W254" s="229"/>
      <c r="Y254" s="227" t="s">
        <v>476</v>
      </c>
      <c r="AB254" s="229"/>
      <c r="AC254" s="229"/>
    </row>
    <row r="255" spans="1:29" s="226" customFormat="1" ht="12" x14ac:dyDescent="0.2">
      <c r="A255" s="266"/>
      <c r="B255" s="267">
        <v>4</v>
      </c>
      <c r="C255" s="519" t="s">
        <v>477</v>
      </c>
      <c r="D255" s="519"/>
      <c r="E255" s="519"/>
      <c r="F255" s="268"/>
      <c r="G255" s="268"/>
      <c r="H255" s="268"/>
      <c r="I255" s="268"/>
      <c r="J255" s="269">
        <v>3.35</v>
      </c>
      <c r="K255" s="268"/>
      <c r="L255" s="269">
        <v>10.050000000000001</v>
      </c>
      <c r="M255" s="271">
        <v>7.56</v>
      </c>
      <c r="N255" s="272">
        <v>76</v>
      </c>
      <c r="V255" s="228"/>
      <c r="W255" s="229"/>
      <c r="Y255" s="227" t="s">
        <v>477</v>
      </c>
      <c r="AB255" s="229"/>
      <c r="AC255" s="229"/>
    </row>
    <row r="256" spans="1:29" s="226" customFormat="1" ht="12" x14ac:dyDescent="0.2">
      <c r="A256" s="266"/>
      <c r="B256" s="265"/>
      <c r="C256" s="519" t="s">
        <v>467</v>
      </c>
      <c r="D256" s="519"/>
      <c r="E256" s="519"/>
      <c r="F256" s="268" t="s">
        <v>654</v>
      </c>
      <c r="G256" s="271">
        <v>4.29</v>
      </c>
      <c r="H256" s="271">
        <v>1.38</v>
      </c>
      <c r="I256" s="281">
        <v>17.7606</v>
      </c>
      <c r="J256" s="269"/>
      <c r="K256" s="268"/>
      <c r="L256" s="269"/>
      <c r="M256" s="268"/>
      <c r="N256" s="272"/>
      <c r="V256" s="228"/>
      <c r="W256" s="229"/>
      <c r="Z256" s="227" t="s">
        <v>467</v>
      </c>
      <c r="AB256" s="229"/>
      <c r="AC256" s="229"/>
    </row>
    <row r="257" spans="1:29" s="226" customFormat="1" ht="12" x14ac:dyDescent="0.2">
      <c r="A257" s="266"/>
      <c r="B257" s="265"/>
      <c r="C257" s="547" t="s">
        <v>478</v>
      </c>
      <c r="D257" s="547"/>
      <c r="E257" s="547"/>
      <c r="F257" s="268" t="s">
        <v>654</v>
      </c>
      <c r="G257" s="271">
        <v>0.97</v>
      </c>
      <c r="H257" s="271">
        <v>1.38</v>
      </c>
      <c r="I257" s="281">
        <v>4.0157999999999996</v>
      </c>
      <c r="J257" s="269"/>
      <c r="K257" s="268"/>
      <c r="L257" s="269"/>
      <c r="M257" s="268"/>
      <c r="N257" s="272"/>
      <c r="V257" s="228"/>
      <c r="W257" s="229"/>
      <c r="Z257" s="227" t="s">
        <v>478</v>
      </c>
      <c r="AB257" s="229"/>
      <c r="AC257" s="229"/>
    </row>
    <row r="258" spans="1:29" s="226" customFormat="1" ht="12" customHeight="1" x14ac:dyDescent="0.2">
      <c r="A258" s="266"/>
      <c r="B258" s="265"/>
      <c r="C258" s="548" t="s">
        <v>468</v>
      </c>
      <c r="D258" s="548"/>
      <c r="E258" s="548"/>
      <c r="F258" s="274"/>
      <c r="G258" s="274"/>
      <c r="H258" s="274"/>
      <c r="I258" s="274"/>
      <c r="J258" s="275">
        <v>162.29</v>
      </c>
      <c r="K258" s="274"/>
      <c r="L258" s="275">
        <v>668.06</v>
      </c>
      <c r="M258" s="274"/>
      <c r="N258" s="276"/>
      <c r="V258" s="228"/>
      <c r="W258" s="229"/>
      <c r="AA258" s="227" t="s">
        <v>468</v>
      </c>
      <c r="AB258" s="229"/>
      <c r="AC258" s="229"/>
    </row>
    <row r="259" spans="1:29" s="226" customFormat="1" ht="12" x14ac:dyDescent="0.2">
      <c r="A259" s="266"/>
      <c r="B259" s="265"/>
      <c r="C259" s="519" t="s">
        <v>469</v>
      </c>
      <c r="D259" s="519"/>
      <c r="E259" s="519"/>
      <c r="F259" s="268"/>
      <c r="G259" s="268"/>
      <c r="H259" s="268"/>
      <c r="I259" s="268"/>
      <c r="J259" s="269"/>
      <c r="K259" s="268"/>
      <c r="L259" s="269">
        <v>247.78</v>
      </c>
      <c r="M259" s="268"/>
      <c r="N259" s="272">
        <v>5040</v>
      </c>
      <c r="V259" s="228"/>
      <c r="W259" s="229"/>
      <c r="Z259" s="227" t="s">
        <v>469</v>
      </c>
      <c r="AB259" s="229"/>
      <c r="AC259" s="229"/>
    </row>
    <row r="260" spans="1:29" s="226" customFormat="1" ht="33.75" x14ac:dyDescent="0.2">
      <c r="A260" s="266"/>
      <c r="B260" s="265" t="s">
        <v>655</v>
      </c>
      <c r="C260" s="519" t="s">
        <v>484</v>
      </c>
      <c r="D260" s="519"/>
      <c r="E260" s="519"/>
      <c r="F260" s="268" t="s">
        <v>656</v>
      </c>
      <c r="G260" s="277">
        <v>103</v>
      </c>
      <c r="H260" s="268"/>
      <c r="I260" s="277">
        <v>103</v>
      </c>
      <c r="J260" s="269"/>
      <c r="K260" s="268"/>
      <c r="L260" s="269">
        <v>255.21</v>
      </c>
      <c r="M260" s="268"/>
      <c r="N260" s="272">
        <v>5191</v>
      </c>
      <c r="V260" s="228"/>
      <c r="W260" s="229"/>
      <c r="Z260" s="227" t="s">
        <v>484</v>
      </c>
      <c r="AB260" s="229"/>
      <c r="AC260" s="229"/>
    </row>
    <row r="261" spans="1:29" s="226" customFormat="1" ht="33.75" x14ac:dyDescent="0.2">
      <c r="A261" s="266"/>
      <c r="B261" s="265" t="s">
        <v>657</v>
      </c>
      <c r="C261" s="547" t="s">
        <v>485</v>
      </c>
      <c r="D261" s="547"/>
      <c r="E261" s="547"/>
      <c r="F261" s="268" t="s">
        <v>656</v>
      </c>
      <c r="G261" s="277">
        <v>60</v>
      </c>
      <c r="H261" s="268"/>
      <c r="I261" s="277">
        <v>60</v>
      </c>
      <c r="J261" s="269"/>
      <c r="K261" s="268"/>
      <c r="L261" s="269">
        <v>148.66999999999999</v>
      </c>
      <c r="M261" s="268"/>
      <c r="N261" s="272">
        <v>3024</v>
      </c>
      <c r="V261" s="228"/>
      <c r="W261" s="229"/>
      <c r="Z261" s="227" t="s">
        <v>485</v>
      </c>
      <c r="AB261" s="229"/>
      <c r="AC261" s="229"/>
    </row>
    <row r="262" spans="1:29" s="226" customFormat="1" ht="12" customHeight="1" x14ac:dyDescent="0.2">
      <c r="A262" s="278"/>
      <c r="B262" s="279"/>
      <c r="C262" s="550" t="s">
        <v>472</v>
      </c>
      <c r="D262" s="550"/>
      <c r="E262" s="550"/>
      <c r="F262" s="260"/>
      <c r="G262" s="260"/>
      <c r="H262" s="260"/>
      <c r="I262" s="260"/>
      <c r="J262" s="262"/>
      <c r="K262" s="260"/>
      <c r="L262" s="262">
        <v>1071.94</v>
      </c>
      <c r="M262" s="274"/>
      <c r="N262" s="263">
        <v>16533</v>
      </c>
      <c r="V262" s="228"/>
      <c r="W262" s="229"/>
      <c r="AB262" s="229" t="s">
        <v>472</v>
      </c>
      <c r="AC262" s="229"/>
    </row>
    <row r="263" spans="1:29" s="226" customFormat="1" ht="45" customHeight="1" x14ac:dyDescent="0.2">
      <c r="A263" s="258">
        <v>17</v>
      </c>
      <c r="B263" s="259" t="s">
        <v>694</v>
      </c>
      <c r="C263" s="550" t="s">
        <v>490</v>
      </c>
      <c r="D263" s="550"/>
      <c r="E263" s="550"/>
      <c r="F263" s="260" t="s">
        <v>695</v>
      </c>
      <c r="G263" s="260"/>
      <c r="H263" s="260"/>
      <c r="I263" s="296">
        <v>9.5</v>
      </c>
      <c r="J263" s="262"/>
      <c r="K263" s="260"/>
      <c r="L263" s="262"/>
      <c r="M263" s="260"/>
      <c r="N263" s="263"/>
      <c r="V263" s="228"/>
      <c r="W263" s="229" t="s">
        <v>490</v>
      </c>
      <c r="AB263" s="229"/>
      <c r="AC263" s="229"/>
    </row>
    <row r="264" spans="1:29" s="226" customFormat="1" ht="12" customHeight="1" x14ac:dyDescent="0.2">
      <c r="A264" s="266"/>
      <c r="B264" s="265"/>
      <c r="C264" s="548" t="s">
        <v>468</v>
      </c>
      <c r="D264" s="548"/>
      <c r="E264" s="548"/>
      <c r="F264" s="274"/>
      <c r="G264" s="274"/>
      <c r="H264" s="274"/>
      <c r="I264" s="274"/>
      <c r="J264" s="275">
        <v>20.52</v>
      </c>
      <c r="K264" s="274"/>
      <c r="L264" s="275"/>
      <c r="M264" s="274"/>
      <c r="N264" s="276"/>
      <c r="V264" s="228"/>
      <c r="W264" s="229"/>
      <c r="AA264" s="227" t="s">
        <v>468</v>
      </c>
      <c r="AB264" s="229"/>
      <c r="AC264" s="229"/>
    </row>
    <row r="265" spans="1:29" s="226" customFormat="1" ht="12" x14ac:dyDescent="0.2">
      <c r="A265" s="266"/>
      <c r="B265" s="265"/>
      <c r="C265" s="519" t="s">
        <v>469</v>
      </c>
      <c r="D265" s="519"/>
      <c r="E265" s="519"/>
      <c r="F265" s="268"/>
      <c r="G265" s="268"/>
      <c r="H265" s="268"/>
      <c r="I265" s="268"/>
      <c r="J265" s="269"/>
      <c r="K265" s="268"/>
      <c r="L265" s="269"/>
      <c r="M265" s="268"/>
      <c r="N265" s="272"/>
      <c r="V265" s="228"/>
      <c r="W265" s="229"/>
      <c r="Z265" s="227" t="s">
        <v>469</v>
      </c>
      <c r="AB265" s="229"/>
      <c r="AC265" s="229"/>
    </row>
    <row r="266" spans="1:29" s="226" customFormat="1" ht="12" customHeight="1" x14ac:dyDescent="0.2">
      <c r="A266" s="266"/>
      <c r="B266" s="265"/>
      <c r="C266" s="519" t="s">
        <v>491</v>
      </c>
      <c r="D266" s="519"/>
      <c r="E266" s="519"/>
      <c r="F266" s="268" t="s">
        <v>656</v>
      </c>
      <c r="G266" s="277">
        <v>0</v>
      </c>
      <c r="H266" s="268"/>
      <c r="I266" s="277">
        <v>0</v>
      </c>
      <c r="J266" s="269"/>
      <c r="K266" s="268"/>
      <c r="L266" s="269"/>
      <c r="M266" s="268"/>
      <c r="N266" s="272"/>
      <c r="V266" s="228"/>
      <c r="W266" s="229"/>
      <c r="Z266" s="227" t="s">
        <v>491</v>
      </c>
      <c r="AB266" s="229"/>
      <c r="AC266" s="229"/>
    </row>
    <row r="267" spans="1:29" s="226" customFormat="1" ht="12" customHeight="1" x14ac:dyDescent="0.2">
      <c r="A267" s="266"/>
      <c r="B267" s="265"/>
      <c r="C267" s="547" t="s">
        <v>492</v>
      </c>
      <c r="D267" s="547"/>
      <c r="E267" s="547"/>
      <c r="F267" s="268" t="s">
        <v>656</v>
      </c>
      <c r="G267" s="277">
        <v>0</v>
      </c>
      <c r="H267" s="268"/>
      <c r="I267" s="277">
        <v>0</v>
      </c>
      <c r="J267" s="269"/>
      <c r="K267" s="268"/>
      <c r="L267" s="269"/>
      <c r="M267" s="268"/>
      <c r="N267" s="272"/>
      <c r="V267" s="228"/>
      <c r="W267" s="229"/>
      <c r="Z267" s="227" t="s">
        <v>492</v>
      </c>
      <c r="AB267" s="229"/>
      <c r="AC267" s="229"/>
    </row>
    <row r="268" spans="1:29" s="226" customFormat="1" ht="12" customHeight="1" x14ac:dyDescent="0.2">
      <c r="A268" s="278"/>
      <c r="B268" s="279"/>
      <c r="C268" s="550" t="s">
        <v>472</v>
      </c>
      <c r="D268" s="550"/>
      <c r="E268" s="550"/>
      <c r="F268" s="260"/>
      <c r="G268" s="260"/>
      <c r="H268" s="260"/>
      <c r="I268" s="260"/>
      <c r="J268" s="262"/>
      <c r="K268" s="260"/>
      <c r="L268" s="262">
        <v>0</v>
      </c>
      <c r="M268" s="274"/>
      <c r="N268" s="263">
        <v>0</v>
      </c>
      <c r="V268" s="228"/>
      <c r="W268" s="229"/>
      <c r="AB268" s="229" t="s">
        <v>472</v>
      </c>
      <c r="AC268" s="229"/>
    </row>
    <row r="269" spans="1:29" s="226" customFormat="1" ht="45" customHeight="1" x14ac:dyDescent="0.2">
      <c r="A269" s="258">
        <v>18</v>
      </c>
      <c r="B269" s="259" t="s">
        <v>696</v>
      </c>
      <c r="C269" s="550" t="s">
        <v>493</v>
      </c>
      <c r="D269" s="550"/>
      <c r="E269" s="550"/>
      <c r="F269" s="260" t="s">
        <v>695</v>
      </c>
      <c r="G269" s="260"/>
      <c r="H269" s="260"/>
      <c r="I269" s="296">
        <v>9.5</v>
      </c>
      <c r="J269" s="262"/>
      <c r="K269" s="260"/>
      <c r="L269" s="262"/>
      <c r="M269" s="260"/>
      <c r="N269" s="263"/>
      <c r="V269" s="228"/>
      <c r="W269" s="229" t="s">
        <v>493</v>
      </c>
      <c r="AB269" s="229"/>
      <c r="AC269" s="229"/>
    </row>
    <row r="270" spans="1:29" s="226" customFormat="1" ht="12" customHeight="1" x14ac:dyDescent="0.2">
      <c r="A270" s="266"/>
      <c r="B270" s="265"/>
      <c r="C270" s="548" t="s">
        <v>468</v>
      </c>
      <c r="D270" s="548"/>
      <c r="E270" s="548"/>
      <c r="F270" s="274"/>
      <c r="G270" s="274"/>
      <c r="H270" s="274"/>
      <c r="I270" s="274"/>
      <c r="J270" s="275">
        <v>16.03</v>
      </c>
      <c r="K270" s="274"/>
      <c r="L270" s="275"/>
      <c r="M270" s="274"/>
      <c r="N270" s="276"/>
      <c r="V270" s="228"/>
      <c r="W270" s="229"/>
      <c r="AA270" s="227" t="s">
        <v>468</v>
      </c>
      <c r="AB270" s="229"/>
      <c r="AC270" s="229"/>
    </row>
    <row r="271" spans="1:29" s="226" customFormat="1" ht="12" x14ac:dyDescent="0.2">
      <c r="A271" s="266"/>
      <c r="B271" s="265"/>
      <c r="C271" s="519" t="s">
        <v>469</v>
      </c>
      <c r="D271" s="519"/>
      <c r="E271" s="519"/>
      <c r="F271" s="268"/>
      <c r="G271" s="268"/>
      <c r="H271" s="268"/>
      <c r="I271" s="268"/>
      <c r="J271" s="269"/>
      <c r="K271" s="268"/>
      <c r="L271" s="269"/>
      <c r="M271" s="268"/>
      <c r="N271" s="272"/>
      <c r="V271" s="228"/>
      <c r="W271" s="229"/>
      <c r="Z271" s="227" t="s">
        <v>469</v>
      </c>
      <c r="AB271" s="229"/>
      <c r="AC271" s="229"/>
    </row>
    <row r="272" spans="1:29" s="226" customFormat="1" ht="12" customHeight="1" x14ac:dyDescent="0.2">
      <c r="A272" s="266"/>
      <c r="B272" s="265"/>
      <c r="C272" s="519" t="s">
        <v>491</v>
      </c>
      <c r="D272" s="519"/>
      <c r="E272" s="519"/>
      <c r="F272" s="268" t="s">
        <v>656</v>
      </c>
      <c r="G272" s="277">
        <v>0</v>
      </c>
      <c r="H272" s="268"/>
      <c r="I272" s="277">
        <v>0</v>
      </c>
      <c r="J272" s="269"/>
      <c r="K272" s="268"/>
      <c r="L272" s="269"/>
      <c r="M272" s="268"/>
      <c r="N272" s="272"/>
      <c r="V272" s="228"/>
      <c r="W272" s="229"/>
      <c r="Z272" s="227" t="s">
        <v>491</v>
      </c>
      <c r="AB272" s="229"/>
      <c r="AC272" s="229"/>
    </row>
    <row r="273" spans="1:31" s="226" customFormat="1" ht="12" customHeight="1" x14ac:dyDescent="0.2">
      <c r="A273" s="266"/>
      <c r="B273" s="265"/>
      <c r="C273" s="547" t="s">
        <v>492</v>
      </c>
      <c r="D273" s="547"/>
      <c r="E273" s="547"/>
      <c r="F273" s="268" t="s">
        <v>656</v>
      </c>
      <c r="G273" s="277">
        <v>0</v>
      </c>
      <c r="H273" s="268"/>
      <c r="I273" s="277">
        <v>0</v>
      </c>
      <c r="J273" s="269"/>
      <c r="K273" s="268"/>
      <c r="L273" s="269"/>
      <c r="M273" s="268"/>
      <c r="N273" s="272"/>
      <c r="V273" s="228"/>
      <c r="W273" s="229"/>
      <c r="Z273" s="227" t="s">
        <v>492</v>
      </c>
      <c r="AB273" s="229"/>
      <c r="AC273" s="229"/>
    </row>
    <row r="274" spans="1:31" s="226" customFormat="1" ht="12" customHeight="1" x14ac:dyDescent="0.2">
      <c r="A274" s="278"/>
      <c r="B274" s="279"/>
      <c r="C274" s="550" t="s">
        <v>472</v>
      </c>
      <c r="D274" s="550"/>
      <c r="E274" s="550"/>
      <c r="F274" s="260"/>
      <c r="G274" s="260"/>
      <c r="H274" s="260"/>
      <c r="I274" s="260"/>
      <c r="J274" s="262"/>
      <c r="K274" s="260"/>
      <c r="L274" s="262">
        <v>0</v>
      </c>
      <c r="M274" s="274"/>
      <c r="N274" s="263">
        <v>0</v>
      </c>
      <c r="V274" s="228"/>
      <c r="W274" s="229"/>
      <c r="AB274" s="229" t="s">
        <v>472</v>
      </c>
      <c r="AC274" s="229"/>
    </row>
    <row r="275" spans="1:31" s="226" customFormat="1" ht="112.5" customHeight="1" x14ac:dyDescent="0.2">
      <c r="A275" s="258">
        <v>19</v>
      </c>
      <c r="B275" s="259" t="s">
        <v>697</v>
      </c>
      <c r="C275" s="541" t="s">
        <v>494</v>
      </c>
      <c r="D275" s="541"/>
      <c r="E275" s="541"/>
      <c r="F275" s="260" t="s">
        <v>695</v>
      </c>
      <c r="G275" s="260"/>
      <c r="H275" s="260"/>
      <c r="I275" s="296">
        <v>9.5</v>
      </c>
      <c r="J275" s="262">
        <v>62.14</v>
      </c>
      <c r="K275" s="260"/>
      <c r="L275" s="262">
        <v>590.33000000000004</v>
      </c>
      <c r="M275" s="293">
        <v>7.56</v>
      </c>
      <c r="N275" s="263">
        <v>4463</v>
      </c>
      <c r="V275" s="228"/>
      <c r="W275" s="229" t="s">
        <v>494</v>
      </c>
      <c r="AB275" s="229"/>
      <c r="AC275" s="229"/>
    </row>
    <row r="276" spans="1:31" s="226" customFormat="1" ht="12" x14ac:dyDescent="0.2">
      <c r="A276" s="278"/>
      <c r="B276" s="279"/>
      <c r="C276" s="237" t="s">
        <v>698</v>
      </c>
      <c r="D276" s="297"/>
      <c r="E276" s="297"/>
      <c r="F276" s="282"/>
      <c r="G276" s="282"/>
      <c r="H276" s="282"/>
      <c r="I276" s="282"/>
      <c r="J276" s="298"/>
      <c r="K276" s="282"/>
      <c r="L276" s="298"/>
      <c r="M276" s="299"/>
      <c r="N276" s="300"/>
      <c r="V276" s="228"/>
      <c r="W276" s="229"/>
      <c r="AB276" s="229"/>
      <c r="AC276" s="229"/>
    </row>
    <row r="277" spans="1:31" s="226" customFormat="1" ht="12" customHeight="1" x14ac:dyDescent="0.2">
      <c r="A277" s="551" t="s">
        <v>497</v>
      </c>
      <c r="B277" s="552"/>
      <c r="C277" s="552"/>
      <c r="D277" s="552"/>
      <c r="E277" s="552"/>
      <c r="F277" s="552"/>
      <c r="G277" s="552"/>
      <c r="H277" s="552"/>
      <c r="I277" s="552"/>
      <c r="J277" s="552"/>
      <c r="K277" s="552"/>
      <c r="L277" s="552"/>
      <c r="M277" s="552"/>
      <c r="N277" s="553"/>
      <c r="V277" s="228"/>
      <c r="W277" s="229"/>
      <c r="AB277" s="229"/>
      <c r="AC277" s="229"/>
      <c r="AE277" s="229" t="s">
        <v>497</v>
      </c>
    </row>
    <row r="278" spans="1:31" s="226" customFormat="1" ht="33.75" customHeight="1" x14ac:dyDescent="0.2">
      <c r="A278" s="258">
        <v>20</v>
      </c>
      <c r="B278" s="259" t="s">
        <v>699</v>
      </c>
      <c r="C278" s="541" t="s">
        <v>498</v>
      </c>
      <c r="D278" s="541"/>
      <c r="E278" s="541"/>
      <c r="F278" s="260" t="s">
        <v>700</v>
      </c>
      <c r="G278" s="260"/>
      <c r="H278" s="260"/>
      <c r="I278" s="301">
        <v>0.105</v>
      </c>
      <c r="J278" s="262"/>
      <c r="K278" s="260"/>
      <c r="L278" s="262"/>
      <c r="M278" s="260"/>
      <c r="N278" s="263"/>
      <c r="V278" s="228"/>
      <c r="W278" s="229" t="s">
        <v>498</v>
      </c>
      <c r="AB278" s="229"/>
      <c r="AC278" s="229"/>
      <c r="AE278" s="229"/>
    </row>
    <row r="279" spans="1:31" s="226" customFormat="1" ht="12" customHeight="1" x14ac:dyDescent="0.2">
      <c r="A279" s="290"/>
      <c r="B279" s="291"/>
      <c r="C279" s="519" t="s">
        <v>499</v>
      </c>
      <c r="D279" s="519"/>
      <c r="E279" s="519"/>
      <c r="F279" s="519"/>
      <c r="G279" s="519"/>
      <c r="H279" s="519"/>
      <c r="I279" s="519"/>
      <c r="J279" s="519"/>
      <c r="K279" s="519"/>
      <c r="L279" s="519"/>
      <c r="M279" s="519"/>
      <c r="N279" s="549"/>
      <c r="V279" s="228"/>
      <c r="W279" s="229"/>
      <c r="AB279" s="229"/>
      <c r="AC279" s="229"/>
      <c r="AD279" s="227" t="s">
        <v>499</v>
      </c>
      <c r="AE279" s="229"/>
    </row>
    <row r="280" spans="1:31" s="226" customFormat="1" ht="33.75" customHeight="1" x14ac:dyDescent="0.2">
      <c r="A280" s="264"/>
      <c r="B280" s="265" t="s">
        <v>652</v>
      </c>
      <c r="C280" s="519" t="s">
        <v>464</v>
      </c>
      <c r="D280" s="519"/>
      <c r="E280" s="519"/>
      <c r="F280" s="519"/>
      <c r="G280" s="519"/>
      <c r="H280" s="519"/>
      <c r="I280" s="519"/>
      <c r="J280" s="519"/>
      <c r="K280" s="519"/>
      <c r="L280" s="519"/>
      <c r="M280" s="519"/>
      <c r="N280" s="549"/>
      <c r="V280" s="228"/>
      <c r="W280" s="229"/>
      <c r="X280" s="227" t="s">
        <v>464</v>
      </c>
      <c r="AB280" s="229"/>
      <c r="AC280" s="229"/>
      <c r="AE280" s="229"/>
    </row>
    <row r="281" spans="1:31" s="226" customFormat="1" ht="22.5" customHeight="1" x14ac:dyDescent="0.2">
      <c r="A281" s="264"/>
      <c r="B281" s="265" t="s">
        <v>653</v>
      </c>
      <c r="C281" s="519" t="s">
        <v>465</v>
      </c>
      <c r="D281" s="519"/>
      <c r="E281" s="519"/>
      <c r="F281" s="519"/>
      <c r="G281" s="519"/>
      <c r="H281" s="519"/>
      <c r="I281" s="519"/>
      <c r="J281" s="519"/>
      <c r="K281" s="519"/>
      <c r="L281" s="519"/>
      <c r="M281" s="519"/>
      <c r="N281" s="549"/>
      <c r="V281" s="228"/>
      <c r="W281" s="229"/>
      <c r="X281" s="227" t="s">
        <v>465</v>
      </c>
      <c r="AB281" s="229"/>
      <c r="AC281" s="229"/>
      <c r="AE281" s="229"/>
    </row>
    <row r="282" spans="1:31" s="226" customFormat="1" ht="12" x14ac:dyDescent="0.2">
      <c r="A282" s="266"/>
      <c r="B282" s="267">
        <v>1</v>
      </c>
      <c r="C282" s="519" t="s">
        <v>466</v>
      </c>
      <c r="D282" s="519"/>
      <c r="E282" s="519"/>
      <c r="F282" s="268"/>
      <c r="G282" s="268"/>
      <c r="H282" s="268"/>
      <c r="I282" s="268"/>
      <c r="J282" s="269">
        <v>1518.44</v>
      </c>
      <c r="K282" s="271">
        <v>1.38</v>
      </c>
      <c r="L282" s="269">
        <v>220.02</v>
      </c>
      <c r="M282" s="271">
        <v>20.34</v>
      </c>
      <c r="N282" s="272">
        <v>4475</v>
      </c>
      <c r="V282" s="228"/>
      <c r="W282" s="229"/>
      <c r="Y282" s="227" t="s">
        <v>466</v>
      </c>
      <c r="AB282" s="229"/>
      <c r="AC282" s="229"/>
      <c r="AE282" s="229"/>
    </row>
    <row r="283" spans="1:31" s="226" customFormat="1" ht="12" x14ac:dyDescent="0.2">
      <c r="A283" s="266"/>
      <c r="B283" s="265"/>
      <c r="C283" s="547" t="s">
        <v>467</v>
      </c>
      <c r="D283" s="547"/>
      <c r="E283" s="547"/>
      <c r="F283" s="268" t="s">
        <v>654</v>
      </c>
      <c r="G283" s="277">
        <v>154</v>
      </c>
      <c r="H283" s="271">
        <v>1.38</v>
      </c>
      <c r="I283" s="281">
        <v>22.314599999999999</v>
      </c>
      <c r="J283" s="269"/>
      <c r="K283" s="268"/>
      <c r="L283" s="269"/>
      <c r="M283" s="268"/>
      <c r="N283" s="272"/>
      <c r="V283" s="228"/>
      <c r="W283" s="229"/>
      <c r="Z283" s="227" t="s">
        <v>467</v>
      </c>
      <c r="AB283" s="229"/>
      <c r="AC283" s="229"/>
      <c r="AE283" s="229"/>
    </row>
    <row r="284" spans="1:31" s="226" customFormat="1" ht="12" customHeight="1" x14ac:dyDescent="0.2">
      <c r="A284" s="266"/>
      <c r="B284" s="265"/>
      <c r="C284" s="548" t="s">
        <v>468</v>
      </c>
      <c r="D284" s="548"/>
      <c r="E284" s="548"/>
      <c r="F284" s="274"/>
      <c r="G284" s="274"/>
      <c r="H284" s="274"/>
      <c r="I284" s="274"/>
      <c r="J284" s="275">
        <v>1518.44</v>
      </c>
      <c r="K284" s="274"/>
      <c r="L284" s="275">
        <v>220.02</v>
      </c>
      <c r="M284" s="274"/>
      <c r="N284" s="276"/>
      <c r="V284" s="228"/>
      <c r="W284" s="229"/>
      <c r="AA284" s="227" t="s">
        <v>468</v>
      </c>
      <c r="AB284" s="229"/>
      <c r="AC284" s="229"/>
      <c r="AE284" s="229"/>
    </row>
    <row r="285" spans="1:31" s="226" customFormat="1" ht="12" x14ac:dyDescent="0.2">
      <c r="A285" s="266"/>
      <c r="B285" s="265"/>
      <c r="C285" s="519" t="s">
        <v>469</v>
      </c>
      <c r="D285" s="519"/>
      <c r="E285" s="519"/>
      <c r="F285" s="268"/>
      <c r="G285" s="268"/>
      <c r="H285" s="268"/>
      <c r="I285" s="268"/>
      <c r="J285" s="269"/>
      <c r="K285" s="268"/>
      <c r="L285" s="269">
        <v>220.02</v>
      </c>
      <c r="M285" s="268"/>
      <c r="N285" s="272">
        <v>4475</v>
      </c>
      <c r="V285" s="228"/>
      <c r="W285" s="229"/>
      <c r="Z285" s="227" t="s">
        <v>469</v>
      </c>
      <c r="AB285" s="229"/>
      <c r="AC285" s="229"/>
      <c r="AE285" s="229"/>
    </row>
    <row r="286" spans="1:31" s="226" customFormat="1" ht="33.75" customHeight="1" x14ac:dyDescent="0.2">
      <c r="A286" s="266"/>
      <c r="B286" s="265" t="s">
        <v>701</v>
      </c>
      <c r="C286" s="519" t="s">
        <v>500</v>
      </c>
      <c r="D286" s="519"/>
      <c r="E286" s="519"/>
      <c r="F286" s="268" t="s">
        <v>656</v>
      </c>
      <c r="G286" s="277">
        <v>89</v>
      </c>
      <c r="H286" s="268"/>
      <c r="I286" s="277">
        <v>89</v>
      </c>
      <c r="J286" s="269"/>
      <c r="K286" s="268"/>
      <c r="L286" s="269">
        <v>195.82</v>
      </c>
      <c r="M286" s="268"/>
      <c r="N286" s="272">
        <v>3983</v>
      </c>
      <c r="V286" s="228"/>
      <c r="W286" s="229"/>
      <c r="Z286" s="227" t="s">
        <v>500</v>
      </c>
      <c r="AB286" s="229"/>
      <c r="AC286" s="229"/>
      <c r="AE286" s="229"/>
    </row>
    <row r="287" spans="1:31" s="226" customFormat="1" ht="33.75" customHeight="1" x14ac:dyDescent="0.2">
      <c r="A287" s="266"/>
      <c r="B287" s="265" t="s">
        <v>702</v>
      </c>
      <c r="C287" s="547" t="s">
        <v>501</v>
      </c>
      <c r="D287" s="547"/>
      <c r="E287" s="547"/>
      <c r="F287" s="268" t="s">
        <v>656</v>
      </c>
      <c r="G287" s="277">
        <v>40</v>
      </c>
      <c r="H287" s="268"/>
      <c r="I287" s="277">
        <v>40</v>
      </c>
      <c r="J287" s="269"/>
      <c r="K287" s="268"/>
      <c r="L287" s="269">
        <v>88.01</v>
      </c>
      <c r="M287" s="268"/>
      <c r="N287" s="272">
        <v>1790</v>
      </c>
      <c r="V287" s="228"/>
      <c r="W287" s="229"/>
      <c r="Z287" s="227" t="s">
        <v>501</v>
      </c>
      <c r="AB287" s="229"/>
      <c r="AC287" s="229"/>
      <c r="AE287" s="229"/>
    </row>
    <row r="288" spans="1:31" s="226" customFormat="1" ht="12" customHeight="1" x14ac:dyDescent="0.2">
      <c r="A288" s="278"/>
      <c r="B288" s="279"/>
      <c r="C288" s="550" t="s">
        <v>472</v>
      </c>
      <c r="D288" s="550"/>
      <c r="E288" s="550"/>
      <c r="F288" s="260"/>
      <c r="G288" s="260"/>
      <c r="H288" s="260"/>
      <c r="I288" s="260"/>
      <c r="J288" s="262"/>
      <c r="K288" s="260"/>
      <c r="L288" s="262">
        <v>503.85</v>
      </c>
      <c r="M288" s="274"/>
      <c r="N288" s="263">
        <v>10248</v>
      </c>
      <c r="V288" s="228"/>
      <c r="W288" s="229"/>
      <c r="AB288" s="229" t="s">
        <v>472</v>
      </c>
      <c r="AC288" s="229"/>
      <c r="AE288" s="229"/>
    </row>
    <row r="289" spans="1:31" s="226" customFormat="1" ht="33.75" customHeight="1" x14ac:dyDescent="0.2">
      <c r="A289" s="258">
        <v>21</v>
      </c>
      <c r="B289" s="259" t="s">
        <v>703</v>
      </c>
      <c r="C289" s="541" t="s">
        <v>502</v>
      </c>
      <c r="D289" s="541"/>
      <c r="E289" s="541"/>
      <c r="F289" s="260" t="s">
        <v>704</v>
      </c>
      <c r="G289" s="260"/>
      <c r="H289" s="260"/>
      <c r="I289" s="261">
        <v>9</v>
      </c>
      <c r="J289" s="262"/>
      <c r="K289" s="260"/>
      <c r="L289" s="262"/>
      <c r="M289" s="260"/>
      <c r="N289" s="263"/>
      <c r="V289" s="228"/>
      <c r="W289" s="229" t="s">
        <v>502</v>
      </c>
      <c r="AB289" s="229"/>
      <c r="AC289" s="229"/>
      <c r="AE289" s="229"/>
    </row>
    <row r="290" spans="1:31" s="226" customFormat="1" ht="33.75" customHeight="1" x14ac:dyDescent="0.2">
      <c r="A290" s="264"/>
      <c r="B290" s="265" t="s">
        <v>652</v>
      </c>
      <c r="C290" s="519" t="s">
        <v>464</v>
      </c>
      <c r="D290" s="519"/>
      <c r="E290" s="519"/>
      <c r="F290" s="519"/>
      <c r="G290" s="519"/>
      <c r="H290" s="519"/>
      <c r="I290" s="519"/>
      <c r="J290" s="519"/>
      <c r="K290" s="519"/>
      <c r="L290" s="519"/>
      <c r="M290" s="519"/>
      <c r="N290" s="549"/>
      <c r="V290" s="228"/>
      <c r="W290" s="229"/>
      <c r="X290" s="227" t="s">
        <v>464</v>
      </c>
      <c r="AB290" s="229"/>
      <c r="AC290" s="229"/>
      <c r="AE290" s="229"/>
    </row>
    <row r="291" spans="1:31" s="226" customFormat="1" ht="22.5" customHeight="1" x14ac:dyDescent="0.2">
      <c r="A291" s="264"/>
      <c r="B291" s="265" t="s">
        <v>653</v>
      </c>
      <c r="C291" s="519" t="s">
        <v>465</v>
      </c>
      <c r="D291" s="519"/>
      <c r="E291" s="519"/>
      <c r="F291" s="519"/>
      <c r="G291" s="519"/>
      <c r="H291" s="519"/>
      <c r="I291" s="519"/>
      <c r="J291" s="519"/>
      <c r="K291" s="519"/>
      <c r="L291" s="519"/>
      <c r="M291" s="519"/>
      <c r="N291" s="549"/>
      <c r="V291" s="228"/>
      <c r="W291" s="229"/>
      <c r="X291" s="227" t="s">
        <v>465</v>
      </c>
      <c r="AB291" s="229"/>
      <c r="AC291" s="229"/>
      <c r="AE291" s="229"/>
    </row>
    <row r="292" spans="1:31" s="226" customFormat="1" ht="12" x14ac:dyDescent="0.2">
      <c r="A292" s="266"/>
      <c r="B292" s="267">
        <v>1</v>
      </c>
      <c r="C292" s="519" t="s">
        <v>466</v>
      </c>
      <c r="D292" s="519"/>
      <c r="E292" s="519"/>
      <c r="F292" s="268"/>
      <c r="G292" s="268"/>
      <c r="H292" s="268"/>
      <c r="I292" s="268"/>
      <c r="J292" s="269">
        <v>8.66</v>
      </c>
      <c r="K292" s="271">
        <v>1.38</v>
      </c>
      <c r="L292" s="269">
        <v>107.56</v>
      </c>
      <c r="M292" s="271">
        <v>20.34</v>
      </c>
      <c r="N292" s="272">
        <v>2188</v>
      </c>
      <c r="V292" s="228"/>
      <c r="W292" s="229"/>
      <c r="Y292" s="227" t="s">
        <v>466</v>
      </c>
      <c r="AB292" s="229"/>
      <c r="AC292" s="229"/>
      <c r="AE292" s="229"/>
    </row>
    <row r="293" spans="1:31" s="226" customFormat="1" ht="12" x14ac:dyDescent="0.2">
      <c r="A293" s="266"/>
      <c r="B293" s="267">
        <v>2</v>
      </c>
      <c r="C293" s="519" t="s">
        <v>475</v>
      </c>
      <c r="D293" s="519"/>
      <c r="E293" s="519"/>
      <c r="F293" s="268"/>
      <c r="G293" s="268"/>
      <c r="H293" s="268"/>
      <c r="I293" s="268"/>
      <c r="J293" s="269">
        <v>123.94</v>
      </c>
      <c r="K293" s="271">
        <v>1.38</v>
      </c>
      <c r="L293" s="269">
        <v>1539.33</v>
      </c>
      <c r="M293" s="271">
        <v>9.14</v>
      </c>
      <c r="N293" s="272">
        <v>14069</v>
      </c>
      <c r="V293" s="228"/>
      <c r="W293" s="229"/>
      <c r="Y293" s="227" t="s">
        <v>475</v>
      </c>
      <c r="AB293" s="229"/>
      <c r="AC293" s="229"/>
      <c r="AE293" s="229"/>
    </row>
    <row r="294" spans="1:31" s="226" customFormat="1" ht="12" x14ac:dyDescent="0.2">
      <c r="A294" s="266"/>
      <c r="B294" s="267">
        <v>3</v>
      </c>
      <c r="C294" s="519" t="s">
        <v>476</v>
      </c>
      <c r="D294" s="519"/>
      <c r="E294" s="519"/>
      <c r="F294" s="268"/>
      <c r="G294" s="268"/>
      <c r="H294" s="268"/>
      <c r="I294" s="268"/>
      <c r="J294" s="269">
        <v>7.42</v>
      </c>
      <c r="K294" s="271">
        <v>1.38</v>
      </c>
      <c r="L294" s="269">
        <v>92.16</v>
      </c>
      <c r="M294" s="271">
        <v>20.34</v>
      </c>
      <c r="N294" s="272">
        <v>1875</v>
      </c>
      <c r="V294" s="228"/>
      <c r="W294" s="229"/>
      <c r="Y294" s="227" t="s">
        <v>476</v>
      </c>
      <c r="AB294" s="229"/>
      <c r="AC294" s="229"/>
      <c r="AE294" s="229"/>
    </row>
    <row r="295" spans="1:31" s="226" customFormat="1" ht="12" x14ac:dyDescent="0.2">
      <c r="A295" s="266"/>
      <c r="B295" s="267">
        <v>4</v>
      </c>
      <c r="C295" s="519" t="s">
        <v>477</v>
      </c>
      <c r="D295" s="519"/>
      <c r="E295" s="519"/>
      <c r="F295" s="268"/>
      <c r="G295" s="268"/>
      <c r="H295" s="268"/>
      <c r="I295" s="268"/>
      <c r="J295" s="269">
        <v>36.69</v>
      </c>
      <c r="K295" s="268"/>
      <c r="L295" s="269">
        <v>3.24</v>
      </c>
      <c r="M295" s="271">
        <v>7.56</v>
      </c>
      <c r="N295" s="272">
        <v>24</v>
      </c>
      <c r="V295" s="228"/>
      <c r="W295" s="229"/>
      <c r="Y295" s="227" t="s">
        <v>477</v>
      </c>
      <c r="AB295" s="229"/>
      <c r="AC295" s="229"/>
      <c r="AE295" s="229"/>
    </row>
    <row r="296" spans="1:31" s="226" customFormat="1" ht="12" x14ac:dyDescent="0.2">
      <c r="A296" s="266"/>
      <c r="B296" s="265"/>
      <c r="C296" s="519" t="s">
        <v>467</v>
      </c>
      <c r="D296" s="519"/>
      <c r="E296" s="519"/>
      <c r="F296" s="268" t="s">
        <v>654</v>
      </c>
      <c r="G296" s="271">
        <v>0.81</v>
      </c>
      <c r="H296" s="271">
        <v>1.38</v>
      </c>
      <c r="I296" s="281">
        <v>10.0602</v>
      </c>
      <c r="J296" s="269"/>
      <c r="K296" s="268"/>
      <c r="L296" s="269"/>
      <c r="M296" s="268"/>
      <c r="N296" s="272"/>
      <c r="V296" s="228"/>
      <c r="W296" s="229"/>
      <c r="Z296" s="227" t="s">
        <v>467</v>
      </c>
      <c r="AB296" s="229"/>
      <c r="AC296" s="229"/>
      <c r="AE296" s="229"/>
    </row>
    <row r="297" spans="1:31" s="226" customFormat="1" ht="12" x14ac:dyDescent="0.2">
      <c r="A297" s="266"/>
      <c r="B297" s="265"/>
      <c r="C297" s="547" t="s">
        <v>478</v>
      </c>
      <c r="D297" s="547"/>
      <c r="E297" s="547"/>
      <c r="F297" s="268" t="s">
        <v>654</v>
      </c>
      <c r="G297" s="271">
        <v>0.61</v>
      </c>
      <c r="H297" s="271">
        <v>1.38</v>
      </c>
      <c r="I297" s="281">
        <v>7.5762</v>
      </c>
      <c r="J297" s="269"/>
      <c r="K297" s="268"/>
      <c r="L297" s="269"/>
      <c r="M297" s="268"/>
      <c r="N297" s="272"/>
      <c r="V297" s="228"/>
      <c r="W297" s="229"/>
      <c r="Z297" s="227" t="s">
        <v>478</v>
      </c>
      <c r="AB297" s="229"/>
      <c r="AC297" s="229"/>
      <c r="AE297" s="229"/>
    </row>
    <row r="298" spans="1:31" s="226" customFormat="1" ht="12" customHeight="1" x14ac:dyDescent="0.2">
      <c r="A298" s="266"/>
      <c r="B298" s="265"/>
      <c r="C298" s="548" t="s">
        <v>468</v>
      </c>
      <c r="D298" s="548"/>
      <c r="E298" s="548"/>
      <c r="F298" s="274"/>
      <c r="G298" s="274"/>
      <c r="H298" s="274"/>
      <c r="I298" s="274"/>
      <c r="J298" s="275">
        <v>132.96</v>
      </c>
      <c r="K298" s="274"/>
      <c r="L298" s="275">
        <v>1650.13</v>
      </c>
      <c r="M298" s="274"/>
      <c r="N298" s="276"/>
      <c r="V298" s="228"/>
      <c r="W298" s="229"/>
      <c r="AA298" s="227" t="s">
        <v>468</v>
      </c>
      <c r="AB298" s="229"/>
      <c r="AC298" s="229"/>
      <c r="AE298" s="229"/>
    </row>
    <row r="299" spans="1:31" s="226" customFormat="1" ht="12" x14ac:dyDescent="0.2">
      <c r="A299" s="266"/>
      <c r="B299" s="265"/>
      <c r="C299" s="519" t="s">
        <v>469</v>
      </c>
      <c r="D299" s="519"/>
      <c r="E299" s="519"/>
      <c r="F299" s="268"/>
      <c r="G299" s="268"/>
      <c r="H299" s="268"/>
      <c r="I299" s="268"/>
      <c r="J299" s="269"/>
      <c r="K299" s="268"/>
      <c r="L299" s="269">
        <v>199.72</v>
      </c>
      <c r="M299" s="268"/>
      <c r="N299" s="272">
        <v>4063</v>
      </c>
      <c r="V299" s="228"/>
      <c r="W299" s="229"/>
      <c r="Z299" s="227" t="s">
        <v>469</v>
      </c>
      <c r="AB299" s="229"/>
      <c r="AC299" s="229"/>
      <c r="AE299" s="229"/>
    </row>
    <row r="300" spans="1:31" s="226" customFormat="1" ht="33.75" x14ac:dyDescent="0.2">
      <c r="A300" s="266"/>
      <c r="B300" s="265" t="s">
        <v>655</v>
      </c>
      <c r="C300" s="519" t="s">
        <v>484</v>
      </c>
      <c r="D300" s="519"/>
      <c r="E300" s="519"/>
      <c r="F300" s="268" t="s">
        <v>656</v>
      </c>
      <c r="G300" s="277">
        <v>103</v>
      </c>
      <c r="H300" s="268"/>
      <c r="I300" s="277">
        <v>103</v>
      </c>
      <c r="J300" s="269"/>
      <c r="K300" s="268"/>
      <c r="L300" s="269">
        <v>205.71</v>
      </c>
      <c r="M300" s="268"/>
      <c r="N300" s="272">
        <v>4185</v>
      </c>
      <c r="V300" s="228"/>
      <c r="W300" s="229"/>
      <c r="Z300" s="227" t="s">
        <v>484</v>
      </c>
      <c r="AB300" s="229"/>
      <c r="AC300" s="229"/>
      <c r="AE300" s="229"/>
    </row>
    <row r="301" spans="1:31" s="226" customFormat="1" ht="33.75" x14ac:dyDescent="0.2">
      <c r="A301" s="266"/>
      <c r="B301" s="265" t="s">
        <v>657</v>
      </c>
      <c r="C301" s="547" t="s">
        <v>485</v>
      </c>
      <c r="D301" s="547"/>
      <c r="E301" s="547"/>
      <c r="F301" s="268" t="s">
        <v>656</v>
      </c>
      <c r="G301" s="277">
        <v>60</v>
      </c>
      <c r="H301" s="268"/>
      <c r="I301" s="277">
        <v>60</v>
      </c>
      <c r="J301" s="269"/>
      <c r="K301" s="268"/>
      <c r="L301" s="269">
        <v>119.83</v>
      </c>
      <c r="M301" s="268"/>
      <c r="N301" s="272">
        <v>2438</v>
      </c>
      <c r="V301" s="228"/>
      <c r="W301" s="229"/>
      <c r="Z301" s="227" t="s">
        <v>485</v>
      </c>
      <c r="AB301" s="229"/>
      <c r="AC301" s="229"/>
      <c r="AE301" s="229"/>
    </row>
    <row r="302" spans="1:31" s="226" customFormat="1" ht="12" customHeight="1" x14ac:dyDescent="0.2">
      <c r="A302" s="278"/>
      <c r="B302" s="279"/>
      <c r="C302" s="550" t="s">
        <v>472</v>
      </c>
      <c r="D302" s="550"/>
      <c r="E302" s="550"/>
      <c r="F302" s="260"/>
      <c r="G302" s="260"/>
      <c r="H302" s="260"/>
      <c r="I302" s="260"/>
      <c r="J302" s="262"/>
      <c r="K302" s="260"/>
      <c r="L302" s="262">
        <v>1975.67</v>
      </c>
      <c r="M302" s="274"/>
      <c r="N302" s="263">
        <v>22904</v>
      </c>
      <c r="V302" s="228"/>
      <c r="W302" s="229"/>
      <c r="AB302" s="229" t="s">
        <v>472</v>
      </c>
      <c r="AC302" s="229"/>
      <c r="AE302" s="229"/>
    </row>
    <row r="303" spans="1:31" s="226" customFormat="1" ht="33.75" customHeight="1" x14ac:dyDescent="0.2">
      <c r="A303" s="258">
        <v>22</v>
      </c>
      <c r="B303" s="259" t="s">
        <v>705</v>
      </c>
      <c r="C303" s="541" t="s">
        <v>503</v>
      </c>
      <c r="D303" s="541"/>
      <c r="E303" s="541"/>
      <c r="F303" s="260" t="s">
        <v>706</v>
      </c>
      <c r="G303" s="260"/>
      <c r="H303" s="260"/>
      <c r="I303" s="261">
        <v>5</v>
      </c>
      <c r="J303" s="262"/>
      <c r="K303" s="260"/>
      <c r="L303" s="262"/>
      <c r="M303" s="260"/>
      <c r="N303" s="263"/>
      <c r="V303" s="228"/>
      <c r="W303" s="229" t="s">
        <v>503</v>
      </c>
      <c r="AB303" s="229"/>
      <c r="AC303" s="229"/>
      <c r="AE303" s="229"/>
    </row>
    <row r="304" spans="1:31" s="226" customFormat="1" ht="12" customHeight="1" x14ac:dyDescent="0.2">
      <c r="A304" s="290"/>
      <c r="B304" s="291"/>
      <c r="C304" s="519" t="s">
        <v>504</v>
      </c>
      <c r="D304" s="519"/>
      <c r="E304" s="519"/>
      <c r="F304" s="519"/>
      <c r="G304" s="519"/>
      <c r="H304" s="519"/>
      <c r="I304" s="519"/>
      <c r="J304" s="519"/>
      <c r="K304" s="519"/>
      <c r="L304" s="519"/>
      <c r="M304" s="519"/>
      <c r="N304" s="549"/>
      <c r="V304" s="228"/>
      <c r="W304" s="229"/>
      <c r="AB304" s="229"/>
      <c r="AC304" s="229"/>
      <c r="AD304" s="227" t="s">
        <v>504</v>
      </c>
      <c r="AE304" s="229"/>
    </row>
    <row r="305" spans="1:31" s="226" customFormat="1" ht="33.75" customHeight="1" x14ac:dyDescent="0.2">
      <c r="A305" s="264"/>
      <c r="B305" s="265" t="s">
        <v>652</v>
      </c>
      <c r="C305" s="519" t="s">
        <v>464</v>
      </c>
      <c r="D305" s="519"/>
      <c r="E305" s="519"/>
      <c r="F305" s="519"/>
      <c r="G305" s="519"/>
      <c r="H305" s="519"/>
      <c r="I305" s="519"/>
      <c r="J305" s="519"/>
      <c r="K305" s="519"/>
      <c r="L305" s="519"/>
      <c r="M305" s="519"/>
      <c r="N305" s="549"/>
      <c r="V305" s="228"/>
      <c r="W305" s="229"/>
      <c r="X305" s="227" t="s">
        <v>464</v>
      </c>
      <c r="AB305" s="229"/>
      <c r="AC305" s="229"/>
      <c r="AE305" s="229"/>
    </row>
    <row r="306" spans="1:31" s="226" customFormat="1" ht="22.5" customHeight="1" x14ac:dyDescent="0.2">
      <c r="A306" s="264"/>
      <c r="B306" s="265" t="s">
        <v>653</v>
      </c>
      <c r="C306" s="519" t="s">
        <v>465</v>
      </c>
      <c r="D306" s="519"/>
      <c r="E306" s="519"/>
      <c r="F306" s="519"/>
      <c r="G306" s="519"/>
      <c r="H306" s="519"/>
      <c r="I306" s="519"/>
      <c r="J306" s="519"/>
      <c r="K306" s="519"/>
      <c r="L306" s="519"/>
      <c r="M306" s="519"/>
      <c r="N306" s="549"/>
      <c r="V306" s="228"/>
      <c r="W306" s="229"/>
      <c r="X306" s="227" t="s">
        <v>465</v>
      </c>
      <c r="AB306" s="229"/>
      <c r="AC306" s="229"/>
      <c r="AE306" s="229"/>
    </row>
    <row r="307" spans="1:31" s="226" customFormat="1" ht="12" x14ac:dyDescent="0.2">
      <c r="A307" s="266"/>
      <c r="B307" s="267">
        <v>1</v>
      </c>
      <c r="C307" s="519" t="s">
        <v>466</v>
      </c>
      <c r="D307" s="519"/>
      <c r="E307" s="519"/>
      <c r="F307" s="268"/>
      <c r="G307" s="268"/>
      <c r="H307" s="268"/>
      <c r="I307" s="268"/>
      <c r="J307" s="269">
        <v>19.239999999999998</v>
      </c>
      <c r="K307" s="271">
        <v>1.38</v>
      </c>
      <c r="L307" s="269">
        <v>132.76</v>
      </c>
      <c r="M307" s="271">
        <v>20.34</v>
      </c>
      <c r="N307" s="272">
        <v>2700</v>
      </c>
      <c r="V307" s="228"/>
      <c r="W307" s="229"/>
      <c r="Y307" s="227" t="s">
        <v>466</v>
      </c>
      <c r="AB307" s="229"/>
      <c r="AC307" s="229"/>
      <c r="AE307" s="229"/>
    </row>
    <row r="308" spans="1:31" s="226" customFormat="1" ht="12" x14ac:dyDescent="0.2">
      <c r="A308" s="266"/>
      <c r="B308" s="267">
        <v>2</v>
      </c>
      <c r="C308" s="519" t="s">
        <v>475</v>
      </c>
      <c r="D308" s="519"/>
      <c r="E308" s="519"/>
      <c r="F308" s="268"/>
      <c r="G308" s="268"/>
      <c r="H308" s="268"/>
      <c r="I308" s="268"/>
      <c r="J308" s="269">
        <v>15.67</v>
      </c>
      <c r="K308" s="271">
        <v>1.38</v>
      </c>
      <c r="L308" s="269">
        <v>108.12</v>
      </c>
      <c r="M308" s="271">
        <v>9.14</v>
      </c>
      <c r="N308" s="272">
        <v>988</v>
      </c>
      <c r="V308" s="228"/>
      <c r="W308" s="229"/>
      <c r="Y308" s="227" t="s">
        <v>475</v>
      </c>
      <c r="AB308" s="229"/>
      <c r="AC308" s="229"/>
      <c r="AE308" s="229"/>
    </row>
    <row r="309" spans="1:31" s="226" customFormat="1" ht="12" x14ac:dyDescent="0.2">
      <c r="A309" s="266"/>
      <c r="B309" s="267">
        <v>4</v>
      </c>
      <c r="C309" s="519" t="s">
        <v>477</v>
      </c>
      <c r="D309" s="519"/>
      <c r="E309" s="519"/>
      <c r="F309" s="268"/>
      <c r="G309" s="268"/>
      <c r="H309" s="268"/>
      <c r="I309" s="268"/>
      <c r="J309" s="269">
        <v>1.44</v>
      </c>
      <c r="K309" s="268"/>
      <c r="L309" s="269">
        <v>7.2</v>
      </c>
      <c r="M309" s="271">
        <v>7.56</v>
      </c>
      <c r="N309" s="272">
        <v>54</v>
      </c>
      <c r="V309" s="228"/>
      <c r="W309" s="229"/>
      <c r="Y309" s="227" t="s">
        <v>477</v>
      </c>
      <c r="AB309" s="229"/>
      <c r="AC309" s="229"/>
      <c r="AE309" s="229"/>
    </row>
    <row r="310" spans="1:31" s="226" customFormat="1" ht="12" x14ac:dyDescent="0.2">
      <c r="A310" s="266"/>
      <c r="B310" s="265"/>
      <c r="C310" s="547" t="s">
        <v>467</v>
      </c>
      <c r="D310" s="547"/>
      <c r="E310" s="547"/>
      <c r="F310" s="268" t="s">
        <v>654</v>
      </c>
      <c r="G310" s="280">
        <v>1.8</v>
      </c>
      <c r="H310" s="271">
        <v>1.38</v>
      </c>
      <c r="I310" s="271">
        <v>12.42</v>
      </c>
      <c r="J310" s="269"/>
      <c r="K310" s="268"/>
      <c r="L310" s="269"/>
      <c r="M310" s="268"/>
      <c r="N310" s="272"/>
      <c r="V310" s="228"/>
      <c r="W310" s="229"/>
      <c r="Z310" s="227" t="s">
        <v>467</v>
      </c>
      <c r="AB310" s="229"/>
      <c r="AC310" s="229"/>
      <c r="AE310" s="229"/>
    </row>
    <row r="311" spans="1:31" s="226" customFormat="1" ht="12" customHeight="1" x14ac:dyDescent="0.2">
      <c r="A311" s="266"/>
      <c r="B311" s="265"/>
      <c r="C311" s="548" t="s">
        <v>468</v>
      </c>
      <c r="D311" s="548"/>
      <c r="E311" s="548"/>
      <c r="F311" s="274"/>
      <c r="G311" s="274"/>
      <c r="H311" s="274"/>
      <c r="I311" s="274"/>
      <c r="J311" s="275">
        <v>36.35</v>
      </c>
      <c r="K311" s="274"/>
      <c r="L311" s="275">
        <v>248.08</v>
      </c>
      <c r="M311" s="274"/>
      <c r="N311" s="276"/>
      <c r="V311" s="228"/>
      <c r="W311" s="229"/>
      <c r="AA311" s="227" t="s">
        <v>468</v>
      </c>
      <c r="AB311" s="229"/>
      <c r="AC311" s="229"/>
      <c r="AE311" s="229"/>
    </row>
    <row r="312" spans="1:31" s="226" customFormat="1" ht="12" x14ac:dyDescent="0.2">
      <c r="A312" s="266"/>
      <c r="B312" s="265"/>
      <c r="C312" s="519" t="s">
        <v>469</v>
      </c>
      <c r="D312" s="519"/>
      <c r="E312" s="519"/>
      <c r="F312" s="268"/>
      <c r="G312" s="268"/>
      <c r="H312" s="268"/>
      <c r="I312" s="268"/>
      <c r="J312" s="269"/>
      <c r="K312" s="268"/>
      <c r="L312" s="269">
        <v>132.76</v>
      </c>
      <c r="M312" s="268"/>
      <c r="N312" s="272">
        <v>2700</v>
      </c>
      <c r="V312" s="228"/>
      <c r="W312" s="229"/>
      <c r="Z312" s="227" t="s">
        <v>469</v>
      </c>
      <c r="AB312" s="229"/>
      <c r="AC312" s="229"/>
      <c r="AE312" s="229"/>
    </row>
    <row r="313" spans="1:31" s="226" customFormat="1" ht="33.75" x14ac:dyDescent="0.2">
      <c r="A313" s="266"/>
      <c r="B313" s="265" t="s">
        <v>655</v>
      </c>
      <c r="C313" s="519" t="s">
        <v>484</v>
      </c>
      <c r="D313" s="519"/>
      <c r="E313" s="519"/>
      <c r="F313" s="268" t="s">
        <v>656</v>
      </c>
      <c r="G313" s="277">
        <v>103</v>
      </c>
      <c r="H313" s="268"/>
      <c r="I313" s="277">
        <v>103</v>
      </c>
      <c r="J313" s="269"/>
      <c r="K313" s="268"/>
      <c r="L313" s="269">
        <v>136.74</v>
      </c>
      <c r="M313" s="268"/>
      <c r="N313" s="272">
        <v>2781</v>
      </c>
      <c r="V313" s="228"/>
      <c r="W313" s="229"/>
      <c r="Z313" s="227" t="s">
        <v>484</v>
      </c>
      <c r="AB313" s="229"/>
      <c r="AC313" s="229"/>
      <c r="AE313" s="229"/>
    </row>
    <row r="314" spans="1:31" s="226" customFormat="1" ht="33.75" x14ac:dyDescent="0.2">
      <c r="A314" s="266"/>
      <c r="B314" s="265" t="s">
        <v>657</v>
      </c>
      <c r="C314" s="547" t="s">
        <v>485</v>
      </c>
      <c r="D314" s="547"/>
      <c r="E314" s="547"/>
      <c r="F314" s="268" t="s">
        <v>656</v>
      </c>
      <c r="G314" s="277">
        <v>60</v>
      </c>
      <c r="H314" s="268"/>
      <c r="I314" s="277">
        <v>60</v>
      </c>
      <c r="J314" s="269"/>
      <c r="K314" s="268"/>
      <c r="L314" s="269">
        <v>79.66</v>
      </c>
      <c r="M314" s="268"/>
      <c r="N314" s="272">
        <v>1620</v>
      </c>
      <c r="V314" s="228"/>
      <c r="W314" s="229"/>
      <c r="Z314" s="227" t="s">
        <v>485</v>
      </c>
      <c r="AB314" s="229"/>
      <c r="AC314" s="229"/>
      <c r="AE314" s="229"/>
    </row>
    <row r="315" spans="1:31" s="226" customFormat="1" ht="12" customHeight="1" x14ac:dyDescent="0.2">
      <c r="A315" s="278"/>
      <c r="B315" s="279"/>
      <c r="C315" s="550" t="s">
        <v>472</v>
      </c>
      <c r="D315" s="550"/>
      <c r="E315" s="550"/>
      <c r="F315" s="260"/>
      <c r="G315" s="260"/>
      <c r="H315" s="260"/>
      <c r="I315" s="260"/>
      <c r="J315" s="262"/>
      <c r="K315" s="260"/>
      <c r="L315" s="262">
        <v>464.48</v>
      </c>
      <c r="M315" s="274"/>
      <c r="N315" s="263">
        <v>8143</v>
      </c>
      <c r="V315" s="228"/>
      <c r="W315" s="229"/>
      <c r="AB315" s="229" t="s">
        <v>472</v>
      </c>
      <c r="AC315" s="229"/>
      <c r="AE315" s="229"/>
    </row>
    <row r="316" spans="1:31" s="226" customFormat="1" ht="22.5" customHeight="1" x14ac:dyDescent="0.2">
      <c r="A316" s="258">
        <v>23</v>
      </c>
      <c r="B316" s="259" t="s">
        <v>707</v>
      </c>
      <c r="C316" s="541" t="s">
        <v>505</v>
      </c>
      <c r="D316" s="541"/>
      <c r="E316" s="541"/>
      <c r="F316" s="260" t="s">
        <v>700</v>
      </c>
      <c r="G316" s="260"/>
      <c r="H316" s="260"/>
      <c r="I316" s="301">
        <v>0.105</v>
      </c>
      <c r="J316" s="262"/>
      <c r="K316" s="260"/>
      <c r="L316" s="262"/>
      <c r="M316" s="260"/>
      <c r="N316" s="263"/>
      <c r="V316" s="228"/>
      <c r="W316" s="229" t="s">
        <v>505</v>
      </c>
      <c r="AB316" s="229"/>
      <c r="AC316" s="229"/>
      <c r="AE316" s="229"/>
    </row>
    <row r="317" spans="1:31" s="226" customFormat="1" ht="12" customHeight="1" x14ac:dyDescent="0.2">
      <c r="A317" s="290"/>
      <c r="B317" s="291"/>
      <c r="C317" s="519" t="s">
        <v>499</v>
      </c>
      <c r="D317" s="519"/>
      <c r="E317" s="519"/>
      <c r="F317" s="519"/>
      <c r="G317" s="519"/>
      <c r="H317" s="519"/>
      <c r="I317" s="519"/>
      <c r="J317" s="519"/>
      <c r="K317" s="519"/>
      <c r="L317" s="519"/>
      <c r="M317" s="519"/>
      <c r="N317" s="549"/>
      <c r="V317" s="228"/>
      <c r="W317" s="229"/>
      <c r="AB317" s="229"/>
      <c r="AC317" s="229"/>
      <c r="AD317" s="227" t="s">
        <v>499</v>
      </c>
      <c r="AE317" s="229"/>
    </row>
    <row r="318" spans="1:31" s="226" customFormat="1" ht="33.75" customHeight="1" x14ac:dyDescent="0.2">
      <c r="A318" s="264"/>
      <c r="B318" s="265" t="s">
        <v>652</v>
      </c>
      <c r="C318" s="519" t="s">
        <v>464</v>
      </c>
      <c r="D318" s="519"/>
      <c r="E318" s="519"/>
      <c r="F318" s="519"/>
      <c r="G318" s="519"/>
      <c r="H318" s="519"/>
      <c r="I318" s="519"/>
      <c r="J318" s="519"/>
      <c r="K318" s="519"/>
      <c r="L318" s="519"/>
      <c r="M318" s="519"/>
      <c r="N318" s="549"/>
      <c r="V318" s="228"/>
      <c r="W318" s="229"/>
      <c r="X318" s="227" t="s">
        <v>464</v>
      </c>
      <c r="AB318" s="229"/>
      <c r="AC318" s="229"/>
      <c r="AE318" s="229"/>
    </row>
    <row r="319" spans="1:31" s="226" customFormat="1" ht="22.5" customHeight="1" x14ac:dyDescent="0.2">
      <c r="A319" s="264"/>
      <c r="B319" s="265" t="s">
        <v>653</v>
      </c>
      <c r="C319" s="519" t="s">
        <v>465</v>
      </c>
      <c r="D319" s="519"/>
      <c r="E319" s="519"/>
      <c r="F319" s="519"/>
      <c r="G319" s="519"/>
      <c r="H319" s="519"/>
      <c r="I319" s="519"/>
      <c r="J319" s="519"/>
      <c r="K319" s="519"/>
      <c r="L319" s="519"/>
      <c r="M319" s="519"/>
      <c r="N319" s="549"/>
      <c r="V319" s="228"/>
      <c r="W319" s="229"/>
      <c r="X319" s="227" t="s">
        <v>465</v>
      </c>
      <c r="AB319" s="229"/>
      <c r="AC319" s="229"/>
      <c r="AE319" s="229"/>
    </row>
    <row r="320" spans="1:31" s="226" customFormat="1" ht="12" x14ac:dyDescent="0.2">
      <c r="A320" s="266"/>
      <c r="B320" s="267">
        <v>1</v>
      </c>
      <c r="C320" s="519" t="s">
        <v>466</v>
      </c>
      <c r="D320" s="519"/>
      <c r="E320" s="519"/>
      <c r="F320" s="268"/>
      <c r="G320" s="268"/>
      <c r="H320" s="268"/>
      <c r="I320" s="268"/>
      <c r="J320" s="269">
        <v>838.98</v>
      </c>
      <c r="K320" s="271">
        <v>1.38</v>
      </c>
      <c r="L320" s="269">
        <v>121.57</v>
      </c>
      <c r="M320" s="271">
        <v>20.34</v>
      </c>
      <c r="N320" s="272">
        <v>2473</v>
      </c>
      <c r="V320" s="228"/>
      <c r="W320" s="229"/>
      <c r="Y320" s="227" t="s">
        <v>466</v>
      </c>
      <c r="AB320" s="229"/>
      <c r="AC320" s="229"/>
      <c r="AE320" s="229"/>
    </row>
    <row r="321" spans="1:31" s="226" customFormat="1" ht="12" x14ac:dyDescent="0.2">
      <c r="A321" s="266"/>
      <c r="B321" s="265"/>
      <c r="C321" s="547" t="s">
        <v>467</v>
      </c>
      <c r="D321" s="547"/>
      <c r="E321" s="547"/>
      <c r="F321" s="268" t="s">
        <v>654</v>
      </c>
      <c r="G321" s="280">
        <v>88.5</v>
      </c>
      <c r="H321" s="271">
        <v>1.38</v>
      </c>
      <c r="I321" s="273">
        <v>12.823650000000001</v>
      </c>
      <c r="J321" s="269"/>
      <c r="K321" s="268"/>
      <c r="L321" s="269"/>
      <c r="M321" s="268"/>
      <c r="N321" s="272"/>
      <c r="V321" s="228"/>
      <c r="W321" s="229"/>
      <c r="Z321" s="227" t="s">
        <v>467</v>
      </c>
      <c r="AB321" s="229"/>
      <c r="AC321" s="229"/>
      <c r="AE321" s="229"/>
    </row>
    <row r="322" spans="1:31" s="226" customFormat="1" ht="12" customHeight="1" x14ac:dyDescent="0.2">
      <c r="A322" s="266"/>
      <c r="B322" s="265"/>
      <c r="C322" s="548" t="s">
        <v>468</v>
      </c>
      <c r="D322" s="548"/>
      <c r="E322" s="548"/>
      <c r="F322" s="274"/>
      <c r="G322" s="274"/>
      <c r="H322" s="274"/>
      <c r="I322" s="274"/>
      <c r="J322" s="275">
        <v>838.98</v>
      </c>
      <c r="K322" s="274"/>
      <c r="L322" s="275">
        <v>121.57</v>
      </c>
      <c r="M322" s="274"/>
      <c r="N322" s="276"/>
      <c r="V322" s="228"/>
      <c r="W322" s="229"/>
      <c r="AA322" s="227" t="s">
        <v>468</v>
      </c>
      <c r="AB322" s="229"/>
      <c r="AC322" s="229"/>
      <c r="AE322" s="229"/>
    </row>
    <row r="323" spans="1:31" s="226" customFormat="1" ht="12" x14ac:dyDescent="0.2">
      <c r="A323" s="266"/>
      <c r="B323" s="265"/>
      <c r="C323" s="519" t="s">
        <v>469</v>
      </c>
      <c r="D323" s="519"/>
      <c r="E323" s="519"/>
      <c r="F323" s="268"/>
      <c r="G323" s="268"/>
      <c r="H323" s="268"/>
      <c r="I323" s="268"/>
      <c r="J323" s="269"/>
      <c r="K323" s="268"/>
      <c r="L323" s="269">
        <v>121.57</v>
      </c>
      <c r="M323" s="268"/>
      <c r="N323" s="272">
        <v>2473</v>
      </c>
      <c r="V323" s="228"/>
      <c r="W323" s="229"/>
      <c r="Z323" s="227" t="s">
        <v>469</v>
      </c>
      <c r="AB323" s="229"/>
      <c r="AC323" s="229"/>
      <c r="AE323" s="229"/>
    </row>
    <row r="324" spans="1:31" s="226" customFormat="1" ht="33.75" customHeight="1" x14ac:dyDescent="0.2">
      <c r="A324" s="266"/>
      <c r="B324" s="265" t="s">
        <v>701</v>
      </c>
      <c r="C324" s="519" t="s">
        <v>500</v>
      </c>
      <c r="D324" s="519"/>
      <c r="E324" s="519"/>
      <c r="F324" s="268" t="s">
        <v>656</v>
      </c>
      <c r="G324" s="277">
        <v>89</v>
      </c>
      <c r="H324" s="268"/>
      <c r="I324" s="277">
        <v>89</v>
      </c>
      <c r="J324" s="269"/>
      <c r="K324" s="268"/>
      <c r="L324" s="269">
        <v>108.2</v>
      </c>
      <c r="M324" s="268"/>
      <c r="N324" s="272">
        <v>2201</v>
      </c>
      <c r="V324" s="228"/>
      <c r="W324" s="229"/>
      <c r="Z324" s="227" t="s">
        <v>500</v>
      </c>
      <c r="AB324" s="229"/>
      <c r="AC324" s="229"/>
      <c r="AE324" s="229"/>
    </row>
    <row r="325" spans="1:31" s="226" customFormat="1" ht="33.75" customHeight="1" x14ac:dyDescent="0.2">
      <c r="A325" s="266"/>
      <c r="B325" s="265" t="s">
        <v>702</v>
      </c>
      <c r="C325" s="547" t="s">
        <v>501</v>
      </c>
      <c r="D325" s="547"/>
      <c r="E325" s="547"/>
      <c r="F325" s="268" t="s">
        <v>656</v>
      </c>
      <c r="G325" s="277">
        <v>40</v>
      </c>
      <c r="H325" s="268"/>
      <c r="I325" s="277">
        <v>40</v>
      </c>
      <c r="J325" s="269"/>
      <c r="K325" s="268"/>
      <c r="L325" s="269">
        <v>48.63</v>
      </c>
      <c r="M325" s="268"/>
      <c r="N325" s="272">
        <v>989</v>
      </c>
      <c r="V325" s="228"/>
      <c r="W325" s="229"/>
      <c r="Z325" s="227" t="s">
        <v>501</v>
      </c>
      <c r="AB325" s="229"/>
      <c r="AC325" s="229"/>
      <c r="AE325" s="229"/>
    </row>
    <row r="326" spans="1:31" s="226" customFormat="1" ht="12" customHeight="1" x14ac:dyDescent="0.2">
      <c r="A326" s="278"/>
      <c r="B326" s="279"/>
      <c r="C326" s="550" t="s">
        <v>472</v>
      </c>
      <c r="D326" s="550"/>
      <c r="E326" s="550"/>
      <c r="F326" s="260"/>
      <c r="G326" s="260"/>
      <c r="H326" s="260"/>
      <c r="I326" s="260"/>
      <c r="J326" s="262"/>
      <c r="K326" s="260"/>
      <c r="L326" s="262">
        <v>278.39999999999998</v>
      </c>
      <c r="M326" s="274"/>
      <c r="N326" s="263">
        <v>5663</v>
      </c>
      <c r="V326" s="228"/>
      <c r="W326" s="229"/>
      <c r="AB326" s="229" t="s">
        <v>472</v>
      </c>
      <c r="AC326" s="229"/>
      <c r="AE326" s="229"/>
    </row>
    <row r="327" spans="1:31" s="226" customFormat="1" ht="12" customHeight="1" x14ac:dyDescent="0.2">
      <c r="A327" s="551" t="s">
        <v>506</v>
      </c>
      <c r="B327" s="552"/>
      <c r="C327" s="552"/>
      <c r="D327" s="552"/>
      <c r="E327" s="552"/>
      <c r="F327" s="552"/>
      <c r="G327" s="552"/>
      <c r="H327" s="552"/>
      <c r="I327" s="552"/>
      <c r="J327" s="552"/>
      <c r="K327" s="552"/>
      <c r="L327" s="552"/>
      <c r="M327" s="552"/>
      <c r="N327" s="553"/>
      <c r="V327" s="228"/>
      <c r="W327" s="229"/>
      <c r="AB327" s="229"/>
      <c r="AC327" s="229"/>
      <c r="AE327" s="229" t="s">
        <v>506</v>
      </c>
    </row>
    <row r="328" spans="1:31" s="226" customFormat="1" ht="33.75" customHeight="1" x14ac:dyDescent="0.2">
      <c r="A328" s="258">
        <v>24</v>
      </c>
      <c r="B328" s="259" t="s">
        <v>699</v>
      </c>
      <c r="C328" s="541" t="s">
        <v>498</v>
      </c>
      <c r="D328" s="541"/>
      <c r="E328" s="541"/>
      <c r="F328" s="260" t="s">
        <v>700</v>
      </c>
      <c r="G328" s="260"/>
      <c r="H328" s="260"/>
      <c r="I328" s="295">
        <v>5.2499999999999998E-2</v>
      </c>
      <c r="J328" s="262"/>
      <c r="K328" s="260"/>
      <c r="L328" s="262"/>
      <c r="M328" s="260"/>
      <c r="N328" s="263"/>
      <c r="V328" s="228"/>
      <c r="W328" s="229" t="s">
        <v>498</v>
      </c>
      <c r="AB328" s="229"/>
      <c r="AC328" s="229"/>
      <c r="AE328" s="229"/>
    </row>
    <row r="329" spans="1:31" s="226" customFormat="1" ht="12" customHeight="1" x14ac:dyDescent="0.2">
      <c r="A329" s="290"/>
      <c r="B329" s="291"/>
      <c r="C329" s="519" t="s">
        <v>507</v>
      </c>
      <c r="D329" s="519"/>
      <c r="E329" s="519"/>
      <c r="F329" s="519"/>
      <c r="G329" s="519"/>
      <c r="H329" s="519"/>
      <c r="I329" s="519"/>
      <c r="J329" s="519"/>
      <c r="K329" s="519"/>
      <c r="L329" s="519"/>
      <c r="M329" s="519"/>
      <c r="N329" s="549"/>
      <c r="V329" s="228"/>
      <c r="W329" s="229"/>
      <c r="AB329" s="229"/>
      <c r="AC329" s="229"/>
      <c r="AD329" s="227" t="s">
        <v>507</v>
      </c>
      <c r="AE329" s="229"/>
    </row>
    <row r="330" spans="1:31" s="226" customFormat="1" ht="33.75" customHeight="1" x14ac:dyDescent="0.2">
      <c r="A330" s="264"/>
      <c r="B330" s="265" t="s">
        <v>652</v>
      </c>
      <c r="C330" s="519" t="s">
        <v>464</v>
      </c>
      <c r="D330" s="519"/>
      <c r="E330" s="519"/>
      <c r="F330" s="519"/>
      <c r="G330" s="519"/>
      <c r="H330" s="519"/>
      <c r="I330" s="519"/>
      <c r="J330" s="519"/>
      <c r="K330" s="519"/>
      <c r="L330" s="519"/>
      <c r="M330" s="519"/>
      <c r="N330" s="549"/>
      <c r="V330" s="228"/>
      <c r="W330" s="229"/>
      <c r="X330" s="227" t="s">
        <v>464</v>
      </c>
      <c r="AB330" s="229"/>
      <c r="AC330" s="229"/>
      <c r="AE330" s="229"/>
    </row>
    <row r="331" spans="1:31" s="226" customFormat="1" ht="22.5" customHeight="1" x14ac:dyDescent="0.2">
      <c r="A331" s="264"/>
      <c r="B331" s="265" t="s">
        <v>653</v>
      </c>
      <c r="C331" s="519" t="s">
        <v>465</v>
      </c>
      <c r="D331" s="519"/>
      <c r="E331" s="519"/>
      <c r="F331" s="519"/>
      <c r="G331" s="519"/>
      <c r="H331" s="519"/>
      <c r="I331" s="519"/>
      <c r="J331" s="519"/>
      <c r="K331" s="519"/>
      <c r="L331" s="519"/>
      <c r="M331" s="519"/>
      <c r="N331" s="549"/>
      <c r="V331" s="228"/>
      <c r="W331" s="229"/>
      <c r="X331" s="227" t="s">
        <v>465</v>
      </c>
      <c r="AB331" s="229"/>
      <c r="AC331" s="229"/>
      <c r="AE331" s="229"/>
    </row>
    <row r="332" spans="1:31" s="226" customFormat="1" ht="12" x14ac:dyDescent="0.2">
      <c r="A332" s="266"/>
      <c r="B332" s="267">
        <v>1</v>
      </c>
      <c r="C332" s="519" t="s">
        <v>466</v>
      </c>
      <c r="D332" s="519"/>
      <c r="E332" s="519"/>
      <c r="F332" s="268"/>
      <c r="G332" s="268"/>
      <c r="H332" s="268"/>
      <c r="I332" s="268"/>
      <c r="J332" s="269">
        <v>1518.44</v>
      </c>
      <c r="K332" s="271">
        <v>1.38</v>
      </c>
      <c r="L332" s="269">
        <v>110.01</v>
      </c>
      <c r="M332" s="271">
        <v>20.34</v>
      </c>
      <c r="N332" s="272">
        <v>2238</v>
      </c>
      <c r="V332" s="228"/>
      <c r="W332" s="229"/>
      <c r="Y332" s="227" t="s">
        <v>466</v>
      </c>
      <c r="AB332" s="229"/>
      <c r="AC332" s="229"/>
      <c r="AE332" s="229"/>
    </row>
    <row r="333" spans="1:31" s="226" customFormat="1" ht="12" x14ac:dyDescent="0.2">
      <c r="A333" s="266"/>
      <c r="B333" s="265"/>
      <c r="C333" s="547" t="s">
        <v>467</v>
      </c>
      <c r="D333" s="547"/>
      <c r="E333" s="547"/>
      <c r="F333" s="268" t="s">
        <v>654</v>
      </c>
      <c r="G333" s="277">
        <v>154</v>
      </c>
      <c r="H333" s="271">
        <v>1.38</v>
      </c>
      <c r="I333" s="281">
        <v>11.157299999999999</v>
      </c>
      <c r="J333" s="269"/>
      <c r="K333" s="268"/>
      <c r="L333" s="269"/>
      <c r="M333" s="268"/>
      <c r="N333" s="272"/>
      <c r="V333" s="228"/>
      <c r="W333" s="229"/>
      <c r="Z333" s="227" t="s">
        <v>467</v>
      </c>
      <c r="AB333" s="229"/>
      <c r="AC333" s="229"/>
      <c r="AE333" s="229"/>
    </row>
    <row r="334" spans="1:31" s="226" customFormat="1" ht="12" customHeight="1" x14ac:dyDescent="0.2">
      <c r="A334" s="266"/>
      <c r="B334" s="265"/>
      <c r="C334" s="548" t="s">
        <v>468</v>
      </c>
      <c r="D334" s="548"/>
      <c r="E334" s="548"/>
      <c r="F334" s="274"/>
      <c r="G334" s="274"/>
      <c r="H334" s="274"/>
      <c r="I334" s="274"/>
      <c r="J334" s="275">
        <v>1518.44</v>
      </c>
      <c r="K334" s="274"/>
      <c r="L334" s="275">
        <v>110.01</v>
      </c>
      <c r="M334" s="274"/>
      <c r="N334" s="276"/>
      <c r="V334" s="228"/>
      <c r="W334" s="229"/>
      <c r="AA334" s="227" t="s">
        <v>468</v>
      </c>
      <c r="AB334" s="229"/>
      <c r="AC334" s="229"/>
      <c r="AE334" s="229"/>
    </row>
    <row r="335" spans="1:31" s="226" customFormat="1" ht="12" x14ac:dyDescent="0.2">
      <c r="A335" s="266"/>
      <c r="B335" s="265"/>
      <c r="C335" s="519" t="s">
        <v>469</v>
      </c>
      <c r="D335" s="519"/>
      <c r="E335" s="519"/>
      <c r="F335" s="268"/>
      <c r="G335" s="268"/>
      <c r="H335" s="268"/>
      <c r="I335" s="268"/>
      <c r="J335" s="269"/>
      <c r="K335" s="268"/>
      <c r="L335" s="269">
        <v>110.01</v>
      </c>
      <c r="M335" s="268"/>
      <c r="N335" s="272">
        <v>2238</v>
      </c>
      <c r="V335" s="228"/>
      <c r="W335" s="229"/>
      <c r="Z335" s="227" t="s">
        <v>469</v>
      </c>
      <c r="AB335" s="229"/>
      <c r="AC335" s="229"/>
      <c r="AE335" s="229"/>
    </row>
    <row r="336" spans="1:31" s="226" customFormat="1" ht="33.75" customHeight="1" x14ac:dyDescent="0.2">
      <c r="A336" s="266"/>
      <c r="B336" s="265" t="s">
        <v>701</v>
      </c>
      <c r="C336" s="519" t="s">
        <v>500</v>
      </c>
      <c r="D336" s="519"/>
      <c r="E336" s="519"/>
      <c r="F336" s="268" t="s">
        <v>656</v>
      </c>
      <c r="G336" s="277">
        <v>89</v>
      </c>
      <c r="H336" s="268"/>
      <c r="I336" s="277">
        <v>89</v>
      </c>
      <c r="J336" s="269"/>
      <c r="K336" s="268"/>
      <c r="L336" s="269">
        <v>97.91</v>
      </c>
      <c r="M336" s="268"/>
      <c r="N336" s="272">
        <v>1992</v>
      </c>
      <c r="V336" s="228"/>
      <c r="W336" s="229"/>
      <c r="Z336" s="227" t="s">
        <v>500</v>
      </c>
      <c r="AB336" s="229"/>
      <c r="AC336" s="229"/>
      <c r="AE336" s="229"/>
    </row>
    <row r="337" spans="1:31" s="226" customFormat="1" ht="33.75" customHeight="1" x14ac:dyDescent="0.2">
      <c r="A337" s="266"/>
      <c r="B337" s="265" t="s">
        <v>702</v>
      </c>
      <c r="C337" s="547" t="s">
        <v>501</v>
      </c>
      <c r="D337" s="547"/>
      <c r="E337" s="547"/>
      <c r="F337" s="268" t="s">
        <v>656</v>
      </c>
      <c r="G337" s="277">
        <v>40</v>
      </c>
      <c r="H337" s="268"/>
      <c r="I337" s="277">
        <v>40</v>
      </c>
      <c r="J337" s="269"/>
      <c r="K337" s="268"/>
      <c r="L337" s="269">
        <v>44</v>
      </c>
      <c r="M337" s="268"/>
      <c r="N337" s="272">
        <v>895</v>
      </c>
      <c r="V337" s="228"/>
      <c r="W337" s="229"/>
      <c r="Z337" s="227" t="s">
        <v>501</v>
      </c>
      <c r="AB337" s="229"/>
      <c r="AC337" s="229"/>
      <c r="AE337" s="229"/>
    </row>
    <row r="338" spans="1:31" s="226" customFormat="1" ht="12" customHeight="1" x14ac:dyDescent="0.2">
      <c r="A338" s="278"/>
      <c r="B338" s="279"/>
      <c r="C338" s="550" t="s">
        <v>472</v>
      </c>
      <c r="D338" s="550"/>
      <c r="E338" s="550"/>
      <c r="F338" s="260"/>
      <c r="G338" s="260"/>
      <c r="H338" s="260"/>
      <c r="I338" s="260"/>
      <c r="J338" s="262"/>
      <c r="K338" s="260"/>
      <c r="L338" s="262">
        <v>251.92</v>
      </c>
      <c r="M338" s="274"/>
      <c r="N338" s="263">
        <v>5125</v>
      </c>
      <c r="V338" s="228"/>
      <c r="W338" s="229"/>
      <c r="AB338" s="229" t="s">
        <v>472</v>
      </c>
      <c r="AC338" s="229"/>
      <c r="AE338" s="229"/>
    </row>
    <row r="339" spans="1:31" s="226" customFormat="1" ht="33.75" customHeight="1" x14ac:dyDescent="0.2">
      <c r="A339" s="258">
        <v>25</v>
      </c>
      <c r="B339" s="259" t="s">
        <v>708</v>
      </c>
      <c r="C339" s="541" t="s">
        <v>508</v>
      </c>
      <c r="D339" s="541"/>
      <c r="E339" s="541"/>
      <c r="F339" s="260" t="s">
        <v>704</v>
      </c>
      <c r="G339" s="260"/>
      <c r="H339" s="260"/>
      <c r="I339" s="261">
        <v>3</v>
      </c>
      <c r="J339" s="262"/>
      <c r="K339" s="260"/>
      <c r="L339" s="262"/>
      <c r="M339" s="260"/>
      <c r="N339" s="263"/>
      <c r="V339" s="228"/>
      <c r="W339" s="229" t="s">
        <v>508</v>
      </c>
      <c r="AB339" s="229"/>
      <c r="AC339" s="229"/>
      <c r="AE339" s="229"/>
    </row>
    <row r="340" spans="1:31" s="226" customFormat="1" ht="33.75" customHeight="1" x14ac:dyDescent="0.2">
      <c r="A340" s="264"/>
      <c r="B340" s="265" t="s">
        <v>652</v>
      </c>
      <c r="C340" s="519" t="s">
        <v>464</v>
      </c>
      <c r="D340" s="519"/>
      <c r="E340" s="519"/>
      <c r="F340" s="519"/>
      <c r="G340" s="519"/>
      <c r="H340" s="519"/>
      <c r="I340" s="519"/>
      <c r="J340" s="519"/>
      <c r="K340" s="519"/>
      <c r="L340" s="519"/>
      <c r="M340" s="519"/>
      <c r="N340" s="549"/>
      <c r="V340" s="228"/>
      <c r="W340" s="229"/>
      <c r="X340" s="227" t="s">
        <v>464</v>
      </c>
      <c r="AB340" s="229"/>
      <c r="AC340" s="229"/>
      <c r="AE340" s="229"/>
    </row>
    <row r="341" spans="1:31" s="226" customFormat="1" ht="22.5" customHeight="1" x14ac:dyDescent="0.2">
      <c r="A341" s="264"/>
      <c r="B341" s="265" t="s">
        <v>653</v>
      </c>
      <c r="C341" s="519" t="s">
        <v>465</v>
      </c>
      <c r="D341" s="519"/>
      <c r="E341" s="519"/>
      <c r="F341" s="519"/>
      <c r="G341" s="519"/>
      <c r="H341" s="519"/>
      <c r="I341" s="519"/>
      <c r="J341" s="519"/>
      <c r="K341" s="519"/>
      <c r="L341" s="519"/>
      <c r="M341" s="519"/>
      <c r="N341" s="549"/>
      <c r="V341" s="228"/>
      <c r="W341" s="229"/>
      <c r="X341" s="227" t="s">
        <v>465</v>
      </c>
      <c r="AB341" s="229"/>
      <c r="AC341" s="229"/>
      <c r="AE341" s="229"/>
    </row>
    <row r="342" spans="1:31" s="226" customFormat="1" ht="12" x14ac:dyDescent="0.2">
      <c r="A342" s="266"/>
      <c r="B342" s="267">
        <v>1</v>
      </c>
      <c r="C342" s="519" t="s">
        <v>466</v>
      </c>
      <c r="D342" s="519"/>
      <c r="E342" s="519"/>
      <c r="F342" s="268"/>
      <c r="G342" s="268"/>
      <c r="H342" s="268"/>
      <c r="I342" s="268"/>
      <c r="J342" s="269">
        <v>7.27</v>
      </c>
      <c r="K342" s="271">
        <v>1.38</v>
      </c>
      <c r="L342" s="269">
        <v>30.1</v>
      </c>
      <c r="M342" s="271">
        <v>20.34</v>
      </c>
      <c r="N342" s="272">
        <v>612</v>
      </c>
      <c r="V342" s="228"/>
      <c r="W342" s="229"/>
      <c r="Y342" s="227" t="s">
        <v>466</v>
      </c>
      <c r="AB342" s="229"/>
      <c r="AC342" s="229"/>
      <c r="AE342" s="229"/>
    </row>
    <row r="343" spans="1:31" s="226" customFormat="1" ht="12" x14ac:dyDescent="0.2">
      <c r="A343" s="266"/>
      <c r="B343" s="267">
        <v>2</v>
      </c>
      <c r="C343" s="519" t="s">
        <v>475</v>
      </c>
      <c r="D343" s="519"/>
      <c r="E343" s="519"/>
      <c r="F343" s="268"/>
      <c r="G343" s="268"/>
      <c r="H343" s="268"/>
      <c r="I343" s="268"/>
      <c r="J343" s="269">
        <v>2.62</v>
      </c>
      <c r="K343" s="271">
        <v>1.38</v>
      </c>
      <c r="L343" s="269">
        <v>10.85</v>
      </c>
      <c r="M343" s="271">
        <v>9.14</v>
      </c>
      <c r="N343" s="272">
        <v>99</v>
      </c>
      <c r="V343" s="228"/>
      <c r="W343" s="229"/>
      <c r="Y343" s="227" t="s">
        <v>475</v>
      </c>
      <c r="AB343" s="229"/>
      <c r="AC343" s="229"/>
      <c r="AE343" s="229"/>
    </row>
    <row r="344" spans="1:31" s="226" customFormat="1" ht="12" x14ac:dyDescent="0.2">
      <c r="A344" s="266"/>
      <c r="B344" s="267">
        <v>4</v>
      </c>
      <c r="C344" s="519" t="s">
        <v>477</v>
      </c>
      <c r="D344" s="519"/>
      <c r="E344" s="519"/>
      <c r="F344" s="268"/>
      <c r="G344" s="268"/>
      <c r="H344" s="268"/>
      <c r="I344" s="268"/>
      <c r="J344" s="269">
        <v>36.69</v>
      </c>
      <c r="K344" s="268"/>
      <c r="L344" s="269">
        <v>110.07</v>
      </c>
      <c r="M344" s="271">
        <v>7.56</v>
      </c>
      <c r="N344" s="272">
        <v>832</v>
      </c>
      <c r="V344" s="228"/>
      <c r="W344" s="229"/>
      <c r="Y344" s="227" t="s">
        <v>477</v>
      </c>
      <c r="AB344" s="229"/>
      <c r="AC344" s="229"/>
      <c r="AE344" s="229"/>
    </row>
    <row r="345" spans="1:31" s="226" customFormat="1" ht="12" x14ac:dyDescent="0.2">
      <c r="A345" s="266"/>
      <c r="B345" s="265"/>
      <c r="C345" s="547" t="s">
        <v>467</v>
      </c>
      <c r="D345" s="547"/>
      <c r="E345" s="547"/>
      <c r="F345" s="268" t="s">
        <v>654</v>
      </c>
      <c r="G345" s="271">
        <v>0.68</v>
      </c>
      <c r="H345" s="271">
        <v>1.38</v>
      </c>
      <c r="I345" s="281">
        <v>2.8151999999999999</v>
      </c>
      <c r="J345" s="269"/>
      <c r="K345" s="268"/>
      <c r="L345" s="269"/>
      <c r="M345" s="268"/>
      <c r="N345" s="272"/>
      <c r="V345" s="228"/>
      <c r="W345" s="229"/>
      <c r="Z345" s="227" t="s">
        <v>467</v>
      </c>
      <c r="AB345" s="229"/>
      <c r="AC345" s="229"/>
      <c r="AE345" s="229"/>
    </row>
    <row r="346" spans="1:31" s="226" customFormat="1" ht="12" customHeight="1" x14ac:dyDescent="0.2">
      <c r="A346" s="266"/>
      <c r="B346" s="265"/>
      <c r="C346" s="548" t="s">
        <v>468</v>
      </c>
      <c r="D346" s="548"/>
      <c r="E346" s="548"/>
      <c r="F346" s="274"/>
      <c r="G346" s="274"/>
      <c r="H346" s="274"/>
      <c r="I346" s="274"/>
      <c r="J346" s="275">
        <v>46.58</v>
      </c>
      <c r="K346" s="274"/>
      <c r="L346" s="275">
        <v>151.02000000000001</v>
      </c>
      <c r="M346" s="274"/>
      <c r="N346" s="276"/>
      <c r="V346" s="228"/>
      <c r="W346" s="229"/>
      <c r="AA346" s="227" t="s">
        <v>468</v>
      </c>
      <c r="AB346" s="229"/>
      <c r="AC346" s="229"/>
      <c r="AE346" s="229"/>
    </row>
    <row r="347" spans="1:31" s="226" customFormat="1" ht="12" x14ac:dyDescent="0.2">
      <c r="A347" s="266"/>
      <c r="B347" s="265"/>
      <c r="C347" s="519" t="s">
        <v>469</v>
      </c>
      <c r="D347" s="519"/>
      <c r="E347" s="519"/>
      <c r="F347" s="268"/>
      <c r="G347" s="268"/>
      <c r="H347" s="268"/>
      <c r="I347" s="268"/>
      <c r="J347" s="269"/>
      <c r="K347" s="268"/>
      <c r="L347" s="269">
        <v>30.1</v>
      </c>
      <c r="M347" s="268"/>
      <c r="N347" s="272">
        <v>612</v>
      </c>
      <c r="V347" s="228"/>
      <c r="W347" s="229"/>
      <c r="Z347" s="227" t="s">
        <v>469</v>
      </c>
      <c r="AB347" s="229"/>
      <c r="AC347" s="229"/>
      <c r="AE347" s="229"/>
    </row>
    <row r="348" spans="1:31" s="226" customFormat="1" ht="33.75" x14ac:dyDescent="0.2">
      <c r="A348" s="266"/>
      <c r="B348" s="265" t="s">
        <v>655</v>
      </c>
      <c r="C348" s="519" t="s">
        <v>484</v>
      </c>
      <c r="D348" s="519"/>
      <c r="E348" s="519"/>
      <c r="F348" s="268" t="s">
        <v>656</v>
      </c>
      <c r="G348" s="277">
        <v>103</v>
      </c>
      <c r="H348" s="268"/>
      <c r="I348" s="277">
        <v>103</v>
      </c>
      <c r="J348" s="269"/>
      <c r="K348" s="268"/>
      <c r="L348" s="269">
        <v>31</v>
      </c>
      <c r="M348" s="268"/>
      <c r="N348" s="272">
        <v>630</v>
      </c>
      <c r="V348" s="228"/>
      <c r="W348" s="229"/>
      <c r="Z348" s="227" t="s">
        <v>484</v>
      </c>
      <c r="AB348" s="229"/>
      <c r="AC348" s="229"/>
      <c r="AE348" s="229"/>
    </row>
    <row r="349" spans="1:31" s="226" customFormat="1" ht="33.75" x14ac:dyDescent="0.2">
      <c r="A349" s="266"/>
      <c r="B349" s="265" t="s">
        <v>657</v>
      </c>
      <c r="C349" s="547" t="s">
        <v>485</v>
      </c>
      <c r="D349" s="547"/>
      <c r="E349" s="547"/>
      <c r="F349" s="268" t="s">
        <v>656</v>
      </c>
      <c r="G349" s="277">
        <v>60</v>
      </c>
      <c r="H349" s="268"/>
      <c r="I349" s="277">
        <v>60</v>
      </c>
      <c r="J349" s="269"/>
      <c r="K349" s="268"/>
      <c r="L349" s="269">
        <v>18.059999999999999</v>
      </c>
      <c r="M349" s="268"/>
      <c r="N349" s="272">
        <v>367</v>
      </c>
      <c r="V349" s="228"/>
      <c r="W349" s="229"/>
      <c r="Z349" s="227" t="s">
        <v>485</v>
      </c>
      <c r="AB349" s="229"/>
      <c r="AC349" s="229"/>
      <c r="AE349" s="229"/>
    </row>
    <row r="350" spans="1:31" s="226" customFormat="1" ht="12" customHeight="1" x14ac:dyDescent="0.2">
      <c r="A350" s="278"/>
      <c r="B350" s="279"/>
      <c r="C350" s="550" t="s">
        <v>472</v>
      </c>
      <c r="D350" s="550"/>
      <c r="E350" s="550"/>
      <c r="F350" s="260"/>
      <c r="G350" s="260"/>
      <c r="H350" s="260"/>
      <c r="I350" s="260"/>
      <c r="J350" s="262"/>
      <c r="K350" s="260"/>
      <c r="L350" s="262">
        <v>200.08</v>
      </c>
      <c r="M350" s="274"/>
      <c r="N350" s="263">
        <v>2540</v>
      </c>
      <c r="V350" s="228"/>
      <c r="W350" s="229"/>
      <c r="AB350" s="229" t="s">
        <v>472</v>
      </c>
      <c r="AC350" s="229"/>
      <c r="AE350" s="229"/>
    </row>
    <row r="351" spans="1:31" s="226" customFormat="1" ht="33.75" customHeight="1" x14ac:dyDescent="0.2">
      <c r="A351" s="258">
        <v>26</v>
      </c>
      <c r="B351" s="259" t="s">
        <v>705</v>
      </c>
      <c r="C351" s="541" t="s">
        <v>503</v>
      </c>
      <c r="D351" s="541"/>
      <c r="E351" s="541"/>
      <c r="F351" s="260" t="s">
        <v>706</v>
      </c>
      <c r="G351" s="260"/>
      <c r="H351" s="260"/>
      <c r="I351" s="296">
        <v>2.5</v>
      </c>
      <c r="J351" s="262"/>
      <c r="K351" s="260"/>
      <c r="L351" s="262"/>
      <c r="M351" s="260"/>
      <c r="N351" s="263"/>
      <c r="V351" s="228"/>
      <c r="W351" s="229" t="s">
        <v>503</v>
      </c>
      <c r="AB351" s="229"/>
      <c r="AC351" s="229"/>
      <c r="AE351" s="229"/>
    </row>
    <row r="352" spans="1:31" s="226" customFormat="1" ht="12" customHeight="1" x14ac:dyDescent="0.2">
      <c r="A352" s="290"/>
      <c r="B352" s="291"/>
      <c r="C352" s="519" t="s">
        <v>509</v>
      </c>
      <c r="D352" s="519"/>
      <c r="E352" s="519"/>
      <c r="F352" s="519"/>
      <c r="G352" s="519"/>
      <c r="H352" s="519"/>
      <c r="I352" s="519"/>
      <c r="J352" s="519"/>
      <c r="K352" s="519"/>
      <c r="L352" s="519"/>
      <c r="M352" s="519"/>
      <c r="N352" s="549"/>
      <c r="V352" s="228"/>
      <c r="W352" s="229"/>
      <c r="AB352" s="229"/>
      <c r="AC352" s="229"/>
      <c r="AD352" s="227" t="s">
        <v>509</v>
      </c>
      <c r="AE352" s="229"/>
    </row>
    <row r="353" spans="1:31" s="226" customFormat="1" ht="33.75" customHeight="1" x14ac:dyDescent="0.2">
      <c r="A353" s="264"/>
      <c r="B353" s="265" t="s">
        <v>652</v>
      </c>
      <c r="C353" s="519" t="s">
        <v>464</v>
      </c>
      <c r="D353" s="519"/>
      <c r="E353" s="519"/>
      <c r="F353" s="519"/>
      <c r="G353" s="519"/>
      <c r="H353" s="519"/>
      <c r="I353" s="519"/>
      <c r="J353" s="519"/>
      <c r="K353" s="519"/>
      <c r="L353" s="519"/>
      <c r="M353" s="519"/>
      <c r="N353" s="549"/>
      <c r="V353" s="228"/>
      <c r="W353" s="229"/>
      <c r="X353" s="227" t="s">
        <v>464</v>
      </c>
      <c r="AB353" s="229"/>
      <c r="AC353" s="229"/>
      <c r="AE353" s="229"/>
    </row>
    <row r="354" spans="1:31" s="226" customFormat="1" ht="22.5" customHeight="1" x14ac:dyDescent="0.2">
      <c r="A354" s="264"/>
      <c r="B354" s="265" t="s">
        <v>653</v>
      </c>
      <c r="C354" s="519" t="s">
        <v>465</v>
      </c>
      <c r="D354" s="519"/>
      <c r="E354" s="519"/>
      <c r="F354" s="519"/>
      <c r="G354" s="519"/>
      <c r="H354" s="519"/>
      <c r="I354" s="519"/>
      <c r="J354" s="519"/>
      <c r="K354" s="519"/>
      <c r="L354" s="519"/>
      <c r="M354" s="519"/>
      <c r="N354" s="549"/>
      <c r="V354" s="228"/>
      <c r="W354" s="229"/>
      <c r="X354" s="227" t="s">
        <v>465</v>
      </c>
      <c r="AB354" s="229"/>
      <c r="AC354" s="229"/>
      <c r="AE354" s="229"/>
    </row>
    <row r="355" spans="1:31" s="226" customFormat="1" ht="12" x14ac:dyDescent="0.2">
      <c r="A355" s="266"/>
      <c r="B355" s="267">
        <v>1</v>
      </c>
      <c r="C355" s="519" t="s">
        <v>466</v>
      </c>
      <c r="D355" s="519"/>
      <c r="E355" s="519"/>
      <c r="F355" s="268"/>
      <c r="G355" s="268"/>
      <c r="H355" s="268"/>
      <c r="I355" s="268"/>
      <c r="J355" s="269">
        <v>19.239999999999998</v>
      </c>
      <c r="K355" s="271">
        <v>1.38</v>
      </c>
      <c r="L355" s="269">
        <v>66.38</v>
      </c>
      <c r="M355" s="271">
        <v>20.34</v>
      </c>
      <c r="N355" s="272">
        <v>1350</v>
      </c>
      <c r="V355" s="228"/>
      <c r="W355" s="229"/>
      <c r="Y355" s="227" t="s">
        <v>466</v>
      </c>
      <c r="AB355" s="229"/>
      <c r="AC355" s="229"/>
      <c r="AE355" s="229"/>
    </row>
    <row r="356" spans="1:31" s="226" customFormat="1" ht="12" x14ac:dyDescent="0.2">
      <c r="A356" s="266"/>
      <c r="B356" s="267">
        <v>2</v>
      </c>
      <c r="C356" s="519" t="s">
        <v>475</v>
      </c>
      <c r="D356" s="519"/>
      <c r="E356" s="519"/>
      <c r="F356" s="268"/>
      <c r="G356" s="268"/>
      <c r="H356" s="268"/>
      <c r="I356" s="268"/>
      <c r="J356" s="269">
        <v>15.67</v>
      </c>
      <c r="K356" s="271">
        <v>1.38</v>
      </c>
      <c r="L356" s="269">
        <v>54.06</v>
      </c>
      <c r="M356" s="271">
        <v>9.14</v>
      </c>
      <c r="N356" s="272">
        <v>494</v>
      </c>
      <c r="V356" s="228"/>
      <c r="W356" s="229"/>
      <c r="Y356" s="227" t="s">
        <v>475</v>
      </c>
      <c r="AB356" s="229"/>
      <c r="AC356" s="229"/>
      <c r="AE356" s="229"/>
    </row>
    <row r="357" spans="1:31" s="226" customFormat="1" ht="12" x14ac:dyDescent="0.2">
      <c r="A357" s="266"/>
      <c r="B357" s="267">
        <v>4</v>
      </c>
      <c r="C357" s="519" t="s">
        <v>477</v>
      </c>
      <c r="D357" s="519"/>
      <c r="E357" s="519"/>
      <c r="F357" s="268"/>
      <c r="G357" s="268"/>
      <c r="H357" s="268"/>
      <c r="I357" s="268"/>
      <c r="J357" s="269">
        <v>1.44</v>
      </c>
      <c r="K357" s="268"/>
      <c r="L357" s="269">
        <v>3.6</v>
      </c>
      <c r="M357" s="271">
        <v>7.56</v>
      </c>
      <c r="N357" s="272">
        <v>27</v>
      </c>
      <c r="V357" s="228"/>
      <c r="W357" s="229"/>
      <c r="Y357" s="227" t="s">
        <v>477</v>
      </c>
      <c r="AB357" s="229"/>
      <c r="AC357" s="229"/>
      <c r="AE357" s="229"/>
    </row>
    <row r="358" spans="1:31" s="226" customFormat="1" ht="12" x14ac:dyDescent="0.2">
      <c r="A358" s="266"/>
      <c r="B358" s="265"/>
      <c r="C358" s="547" t="s">
        <v>467</v>
      </c>
      <c r="D358" s="547"/>
      <c r="E358" s="547"/>
      <c r="F358" s="268" t="s">
        <v>654</v>
      </c>
      <c r="G358" s="280">
        <v>1.8</v>
      </c>
      <c r="H358" s="271">
        <v>1.38</v>
      </c>
      <c r="I358" s="271">
        <v>6.21</v>
      </c>
      <c r="J358" s="269"/>
      <c r="K358" s="268"/>
      <c r="L358" s="269"/>
      <c r="M358" s="268"/>
      <c r="N358" s="272"/>
      <c r="V358" s="228"/>
      <c r="W358" s="229"/>
      <c r="Z358" s="227" t="s">
        <v>467</v>
      </c>
      <c r="AB358" s="229"/>
      <c r="AC358" s="229"/>
      <c r="AE358" s="229"/>
    </row>
    <row r="359" spans="1:31" s="226" customFormat="1" ht="12" customHeight="1" x14ac:dyDescent="0.2">
      <c r="A359" s="266"/>
      <c r="B359" s="265"/>
      <c r="C359" s="548" t="s">
        <v>468</v>
      </c>
      <c r="D359" s="548"/>
      <c r="E359" s="548"/>
      <c r="F359" s="274"/>
      <c r="G359" s="274"/>
      <c r="H359" s="274"/>
      <c r="I359" s="274"/>
      <c r="J359" s="275">
        <v>36.35</v>
      </c>
      <c r="K359" s="274"/>
      <c r="L359" s="275">
        <v>124.04</v>
      </c>
      <c r="M359" s="274"/>
      <c r="N359" s="276"/>
      <c r="V359" s="228"/>
      <c r="W359" s="229"/>
      <c r="AA359" s="227" t="s">
        <v>468</v>
      </c>
      <c r="AB359" s="229"/>
      <c r="AC359" s="229"/>
      <c r="AE359" s="229"/>
    </row>
    <row r="360" spans="1:31" s="226" customFormat="1" ht="12" x14ac:dyDescent="0.2">
      <c r="A360" s="266"/>
      <c r="B360" s="265"/>
      <c r="C360" s="519" t="s">
        <v>469</v>
      </c>
      <c r="D360" s="519"/>
      <c r="E360" s="519"/>
      <c r="F360" s="268"/>
      <c r="G360" s="268"/>
      <c r="H360" s="268"/>
      <c r="I360" s="268"/>
      <c r="J360" s="269"/>
      <c r="K360" s="268"/>
      <c r="L360" s="269">
        <v>66.38</v>
      </c>
      <c r="M360" s="268"/>
      <c r="N360" s="272">
        <v>1350</v>
      </c>
      <c r="V360" s="228"/>
      <c r="W360" s="229"/>
      <c r="Z360" s="227" t="s">
        <v>469</v>
      </c>
      <c r="AB360" s="229"/>
      <c r="AC360" s="229"/>
      <c r="AE360" s="229"/>
    </row>
    <row r="361" spans="1:31" s="226" customFormat="1" ht="33.75" x14ac:dyDescent="0.2">
      <c r="A361" s="266"/>
      <c r="B361" s="265" t="s">
        <v>655</v>
      </c>
      <c r="C361" s="519" t="s">
        <v>484</v>
      </c>
      <c r="D361" s="519"/>
      <c r="E361" s="519"/>
      <c r="F361" s="268" t="s">
        <v>656</v>
      </c>
      <c r="G361" s="277">
        <v>103</v>
      </c>
      <c r="H361" s="268"/>
      <c r="I361" s="277">
        <v>103</v>
      </c>
      <c r="J361" s="269"/>
      <c r="K361" s="268"/>
      <c r="L361" s="269">
        <v>68.37</v>
      </c>
      <c r="M361" s="268"/>
      <c r="N361" s="272">
        <v>1391</v>
      </c>
      <c r="V361" s="228"/>
      <c r="W361" s="229"/>
      <c r="Z361" s="227" t="s">
        <v>484</v>
      </c>
      <c r="AB361" s="229"/>
      <c r="AC361" s="229"/>
      <c r="AE361" s="229"/>
    </row>
    <row r="362" spans="1:31" s="226" customFormat="1" ht="33.75" x14ac:dyDescent="0.2">
      <c r="A362" s="266"/>
      <c r="B362" s="265" t="s">
        <v>657</v>
      </c>
      <c r="C362" s="547" t="s">
        <v>485</v>
      </c>
      <c r="D362" s="547"/>
      <c r="E362" s="547"/>
      <c r="F362" s="268" t="s">
        <v>656</v>
      </c>
      <c r="G362" s="277">
        <v>60</v>
      </c>
      <c r="H362" s="268"/>
      <c r="I362" s="277">
        <v>60</v>
      </c>
      <c r="J362" s="269"/>
      <c r="K362" s="268"/>
      <c r="L362" s="269">
        <v>39.83</v>
      </c>
      <c r="M362" s="268"/>
      <c r="N362" s="272">
        <v>810</v>
      </c>
      <c r="V362" s="228"/>
      <c r="W362" s="229"/>
      <c r="Z362" s="227" t="s">
        <v>485</v>
      </c>
      <c r="AB362" s="229"/>
      <c r="AC362" s="229"/>
      <c r="AE362" s="229"/>
    </row>
    <row r="363" spans="1:31" s="226" customFormat="1" ht="12" customHeight="1" x14ac:dyDescent="0.2">
      <c r="A363" s="278"/>
      <c r="B363" s="279"/>
      <c r="C363" s="550" t="s">
        <v>472</v>
      </c>
      <c r="D363" s="550"/>
      <c r="E363" s="550"/>
      <c r="F363" s="260"/>
      <c r="G363" s="260"/>
      <c r="H363" s="260"/>
      <c r="I363" s="260"/>
      <c r="J363" s="262"/>
      <c r="K363" s="260"/>
      <c r="L363" s="262">
        <v>232.24</v>
      </c>
      <c r="M363" s="274"/>
      <c r="N363" s="263">
        <v>4072</v>
      </c>
      <c r="V363" s="228"/>
      <c r="W363" s="229"/>
      <c r="AB363" s="229" t="s">
        <v>472</v>
      </c>
      <c r="AC363" s="229"/>
      <c r="AE363" s="229"/>
    </row>
    <row r="364" spans="1:31" s="226" customFormat="1" ht="22.5" customHeight="1" x14ac:dyDescent="0.2">
      <c r="A364" s="258">
        <v>27</v>
      </c>
      <c r="B364" s="259" t="s">
        <v>707</v>
      </c>
      <c r="C364" s="541" t="s">
        <v>505</v>
      </c>
      <c r="D364" s="541"/>
      <c r="E364" s="541"/>
      <c r="F364" s="260" t="s">
        <v>700</v>
      </c>
      <c r="G364" s="260"/>
      <c r="H364" s="260"/>
      <c r="I364" s="295">
        <v>5.2499999999999998E-2</v>
      </c>
      <c r="J364" s="262"/>
      <c r="K364" s="260"/>
      <c r="L364" s="262"/>
      <c r="M364" s="260"/>
      <c r="N364" s="263"/>
      <c r="V364" s="228"/>
      <c r="W364" s="229" t="s">
        <v>505</v>
      </c>
      <c r="AB364" s="229"/>
      <c r="AC364" s="229"/>
      <c r="AE364" s="229"/>
    </row>
    <row r="365" spans="1:31" s="226" customFormat="1" ht="12" customHeight="1" x14ac:dyDescent="0.2">
      <c r="A365" s="290"/>
      <c r="B365" s="291"/>
      <c r="C365" s="519" t="s">
        <v>507</v>
      </c>
      <c r="D365" s="519"/>
      <c r="E365" s="519"/>
      <c r="F365" s="519"/>
      <c r="G365" s="519"/>
      <c r="H365" s="519"/>
      <c r="I365" s="519"/>
      <c r="J365" s="519"/>
      <c r="K365" s="519"/>
      <c r="L365" s="519"/>
      <c r="M365" s="519"/>
      <c r="N365" s="549"/>
      <c r="V365" s="228"/>
      <c r="W365" s="229"/>
      <c r="AB365" s="229"/>
      <c r="AC365" s="229"/>
      <c r="AD365" s="227" t="s">
        <v>507</v>
      </c>
      <c r="AE365" s="229"/>
    </row>
    <row r="366" spans="1:31" s="226" customFormat="1" ht="33.75" customHeight="1" x14ac:dyDescent="0.2">
      <c r="A366" s="264"/>
      <c r="B366" s="265" t="s">
        <v>652</v>
      </c>
      <c r="C366" s="519" t="s">
        <v>464</v>
      </c>
      <c r="D366" s="519"/>
      <c r="E366" s="519"/>
      <c r="F366" s="519"/>
      <c r="G366" s="519"/>
      <c r="H366" s="519"/>
      <c r="I366" s="519"/>
      <c r="J366" s="519"/>
      <c r="K366" s="519"/>
      <c r="L366" s="519"/>
      <c r="M366" s="519"/>
      <c r="N366" s="549"/>
      <c r="V366" s="228"/>
      <c r="W366" s="229"/>
      <c r="X366" s="227" t="s">
        <v>464</v>
      </c>
      <c r="AB366" s="229"/>
      <c r="AC366" s="229"/>
      <c r="AE366" s="229"/>
    </row>
    <row r="367" spans="1:31" s="226" customFormat="1" ht="22.5" customHeight="1" x14ac:dyDescent="0.2">
      <c r="A367" s="264"/>
      <c r="B367" s="265" t="s">
        <v>653</v>
      </c>
      <c r="C367" s="519" t="s">
        <v>465</v>
      </c>
      <c r="D367" s="519"/>
      <c r="E367" s="519"/>
      <c r="F367" s="519"/>
      <c r="G367" s="519"/>
      <c r="H367" s="519"/>
      <c r="I367" s="519"/>
      <c r="J367" s="519"/>
      <c r="K367" s="519"/>
      <c r="L367" s="519"/>
      <c r="M367" s="519"/>
      <c r="N367" s="549"/>
      <c r="V367" s="228"/>
      <c r="W367" s="229"/>
      <c r="X367" s="227" t="s">
        <v>465</v>
      </c>
      <c r="AB367" s="229"/>
      <c r="AC367" s="229"/>
      <c r="AE367" s="229"/>
    </row>
    <row r="368" spans="1:31" s="226" customFormat="1" ht="12" x14ac:dyDescent="0.2">
      <c r="A368" s="266"/>
      <c r="B368" s="267">
        <v>1</v>
      </c>
      <c r="C368" s="519" t="s">
        <v>466</v>
      </c>
      <c r="D368" s="519"/>
      <c r="E368" s="519"/>
      <c r="F368" s="268"/>
      <c r="G368" s="268"/>
      <c r="H368" s="268"/>
      <c r="I368" s="268"/>
      <c r="J368" s="269">
        <v>838.98</v>
      </c>
      <c r="K368" s="271">
        <v>1.38</v>
      </c>
      <c r="L368" s="269">
        <v>60.78</v>
      </c>
      <c r="M368" s="271">
        <v>20.34</v>
      </c>
      <c r="N368" s="272">
        <v>1236</v>
      </c>
      <c r="V368" s="228"/>
      <c r="W368" s="229"/>
      <c r="Y368" s="227" t="s">
        <v>466</v>
      </c>
      <c r="AB368" s="229"/>
      <c r="AC368" s="229"/>
      <c r="AE368" s="229"/>
    </row>
    <row r="369" spans="1:31" s="226" customFormat="1" ht="12" x14ac:dyDescent="0.2">
      <c r="A369" s="266"/>
      <c r="B369" s="265"/>
      <c r="C369" s="547" t="s">
        <v>467</v>
      </c>
      <c r="D369" s="547"/>
      <c r="E369" s="547"/>
      <c r="F369" s="268" t="s">
        <v>654</v>
      </c>
      <c r="G369" s="280">
        <v>88.5</v>
      </c>
      <c r="H369" s="271">
        <v>1.38</v>
      </c>
      <c r="I369" s="294">
        <v>6.4118250000000003</v>
      </c>
      <c r="J369" s="269"/>
      <c r="K369" s="268"/>
      <c r="L369" s="269"/>
      <c r="M369" s="268"/>
      <c r="N369" s="272"/>
      <c r="V369" s="228"/>
      <c r="W369" s="229"/>
      <c r="Z369" s="227" t="s">
        <v>467</v>
      </c>
      <c r="AB369" s="229"/>
      <c r="AC369" s="229"/>
      <c r="AE369" s="229"/>
    </row>
    <row r="370" spans="1:31" s="226" customFormat="1" ht="12" customHeight="1" x14ac:dyDescent="0.2">
      <c r="A370" s="266"/>
      <c r="B370" s="265"/>
      <c r="C370" s="548" t="s">
        <v>468</v>
      </c>
      <c r="D370" s="548"/>
      <c r="E370" s="548"/>
      <c r="F370" s="274"/>
      <c r="G370" s="274"/>
      <c r="H370" s="274"/>
      <c r="I370" s="274"/>
      <c r="J370" s="275">
        <v>838.98</v>
      </c>
      <c r="K370" s="274"/>
      <c r="L370" s="275">
        <v>60.78</v>
      </c>
      <c r="M370" s="274"/>
      <c r="N370" s="276"/>
      <c r="V370" s="228"/>
      <c r="W370" s="229"/>
      <c r="AA370" s="227" t="s">
        <v>468</v>
      </c>
      <c r="AB370" s="229"/>
      <c r="AC370" s="229"/>
      <c r="AE370" s="229"/>
    </row>
    <row r="371" spans="1:31" s="226" customFormat="1" ht="12" x14ac:dyDescent="0.2">
      <c r="A371" s="266"/>
      <c r="B371" s="265"/>
      <c r="C371" s="519" t="s">
        <v>469</v>
      </c>
      <c r="D371" s="519"/>
      <c r="E371" s="519"/>
      <c r="F371" s="268"/>
      <c r="G371" s="268"/>
      <c r="H371" s="268"/>
      <c r="I371" s="268"/>
      <c r="J371" s="269"/>
      <c r="K371" s="268"/>
      <c r="L371" s="269">
        <v>60.78</v>
      </c>
      <c r="M371" s="268"/>
      <c r="N371" s="272">
        <v>1236</v>
      </c>
      <c r="V371" s="228"/>
      <c r="W371" s="229"/>
      <c r="Z371" s="227" t="s">
        <v>469</v>
      </c>
      <c r="AB371" s="229"/>
      <c r="AC371" s="229"/>
      <c r="AE371" s="229"/>
    </row>
    <row r="372" spans="1:31" s="226" customFormat="1" ht="33.75" customHeight="1" x14ac:dyDescent="0.2">
      <c r="A372" s="266"/>
      <c r="B372" s="265" t="s">
        <v>701</v>
      </c>
      <c r="C372" s="519" t="s">
        <v>500</v>
      </c>
      <c r="D372" s="519"/>
      <c r="E372" s="519"/>
      <c r="F372" s="268" t="s">
        <v>656</v>
      </c>
      <c r="G372" s="277">
        <v>89</v>
      </c>
      <c r="H372" s="268"/>
      <c r="I372" s="277">
        <v>89</v>
      </c>
      <c r="J372" s="269"/>
      <c r="K372" s="268"/>
      <c r="L372" s="269">
        <v>54.09</v>
      </c>
      <c r="M372" s="268"/>
      <c r="N372" s="272">
        <v>1100</v>
      </c>
      <c r="V372" s="228"/>
      <c r="W372" s="229"/>
      <c r="Z372" s="227" t="s">
        <v>500</v>
      </c>
      <c r="AB372" s="229"/>
      <c r="AC372" s="229"/>
      <c r="AE372" s="229"/>
    </row>
    <row r="373" spans="1:31" s="226" customFormat="1" ht="33.75" customHeight="1" x14ac:dyDescent="0.2">
      <c r="A373" s="266"/>
      <c r="B373" s="265" t="s">
        <v>702</v>
      </c>
      <c r="C373" s="547" t="s">
        <v>501</v>
      </c>
      <c r="D373" s="547"/>
      <c r="E373" s="547"/>
      <c r="F373" s="268" t="s">
        <v>656</v>
      </c>
      <c r="G373" s="277">
        <v>40</v>
      </c>
      <c r="H373" s="268"/>
      <c r="I373" s="277">
        <v>40</v>
      </c>
      <c r="J373" s="269"/>
      <c r="K373" s="268"/>
      <c r="L373" s="269">
        <v>24.31</v>
      </c>
      <c r="M373" s="268"/>
      <c r="N373" s="272">
        <v>494</v>
      </c>
      <c r="V373" s="228"/>
      <c r="W373" s="229"/>
      <c r="Z373" s="227" t="s">
        <v>501</v>
      </c>
      <c r="AB373" s="229"/>
      <c r="AC373" s="229"/>
      <c r="AE373" s="229"/>
    </row>
    <row r="374" spans="1:31" s="226" customFormat="1" ht="12" customHeight="1" x14ac:dyDescent="0.2">
      <c r="A374" s="278"/>
      <c r="B374" s="279"/>
      <c r="C374" s="541" t="s">
        <v>472</v>
      </c>
      <c r="D374" s="541"/>
      <c r="E374" s="541"/>
      <c r="F374" s="260"/>
      <c r="G374" s="260"/>
      <c r="H374" s="260"/>
      <c r="I374" s="260"/>
      <c r="J374" s="262"/>
      <c r="K374" s="260"/>
      <c r="L374" s="262">
        <v>139.18</v>
      </c>
      <c r="M374" s="274"/>
      <c r="N374" s="263">
        <v>2830</v>
      </c>
      <c r="V374" s="228"/>
      <c r="W374" s="229"/>
      <c r="AB374" s="229" t="s">
        <v>472</v>
      </c>
      <c r="AC374" s="229"/>
      <c r="AE374" s="229"/>
    </row>
    <row r="375" spans="1:31" s="226" customFormat="1" ht="1.5" customHeight="1" x14ac:dyDescent="0.2">
      <c r="A375" s="282"/>
      <c r="B375" s="279"/>
      <c r="C375" s="279"/>
      <c r="D375" s="279"/>
      <c r="E375" s="279"/>
      <c r="F375" s="282"/>
      <c r="G375" s="282"/>
      <c r="H375" s="282"/>
      <c r="I375" s="282"/>
      <c r="J375" s="283"/>
      <c r="K375" s="282"/>
      <c r="L375" s="283"/>
      <c r="M375" s="268"/>
      <c r="N375" s="283"/>
      <c r="V375" s="228"/>
      <c r="W375" s="229"/>
      <c r="AB375" s="229"/>
      <c r="AC375" s="229"/>
      <c r="AE375" s="229"/>
    </row>
    <row r="376" spans="1:31" s="226" customFormat="1" ht="12" customHeight="1" x14ac:dyDescent="0.2">
      <c r="A376" s="284"/>
      <c r="B376" s="285"/>
      <c r="C376" s="550" t="s">
        <v>709</v>
      </c>
      <c r="D376" s="550"/>
      <c r="E376" s="550"/>
      <c r="F376" s="550"/>
      <c r="G376" s="550"/>
      <c r="H376" s="550"/>
      <c r="I376" s="550"/>
      <c r="J376" s="550"/>
      <c r="K376" s="550"/>
      <c r="L376" s="286">
        <v>17361.95</v>
      </c>
      <c r="M376" s="287"/>
      <c r="N376" s="288"/>
      <c r="V376" s="228"/>
      <c r="W376" s="229"/>
      <c r="AB376" s="229"/>
      <c r="AC376" s="229" t="s">
        <v>709</v>
      </c>
      <c r="AE376" s="229"/>
    </row>
    <row r="377" spans="1:31" s="226" customFormat="1" ht="12" customHeight="1" x14ac:dyDescent="0.2">
      <c r="A377" s="538" t="s">
        <v>710</v>
      </c>
      <c r="B377" s="539"/>
      <c r="C377" s="539"/>
      <c r="D377" s="539"/>
      <c r="E377" s="539"/>
      <c r="F377" s="539"/>
      <c r="G377" s="539"/>
      <c r="H377" s="539"/>
      <c r="I377" s="539"/>
      <c r="J377" s="539"/>
      <c r="K377" s="539"/>
      <c r="L377" s="539"/>
      <c r="M377" s="539"/>
      <c r="N377" s="540"/>
      <c r="V377" s="228" t="s">
        <v>710</v>
      </c>
      <c r="W377" s="229"/>
      <c r="AB377" s="229"/>
      <c r="AC377" s="229"/>
      <c r="AE377" s="229"/>
    </row>
    <row r="378" spans="1:31" s="226" customFormat="1" ht="12" customHeight="1" x14ac:dyDescent="0.2">
      <c r="A378" s="551" t="s">
        <v>510</v>
      </c>
      <c r="B378" s="552"/>
      <c r="C378" s="552"/>
      <c r="D378" s="552"/>
      <c r="E378" s="552"/>
      <c r="F378" s="552"/>
      <c r="G378" s="552"/>
      <c r="H378" s="552"/>
      <c r="I378" s="552"/>
      <c r="J378" s="552"/>
      <c r="K378" s="552"/>
      <c r="L378" s="552"/>
      <c r="M378" s="552"/>
      <c r="N378" s="553"/>
      <c r="V378" s="228"/>
      <c r="W378" s="229"/>
      <c r="AB378" s="229"/>
      <c r="AC378" s="229"/>
      <c r="AE378" s="229" t="s">
        <v>510</v>
      </c>
    </row>
    <row r="379" spans="1:31" s="226" customFormat="1" ht="33.75" customHeight="1" x14ac:dyDescent="0.2">
      <c r="A379" s="258">
        <v>28</v>
      </c>
      <c r="B379" s="259" t="s">
        <v>711</v>
      </c>
      <c r="C379" s="541" t="s">
        <v>511</v>
      </c>
      <c r="D379" s="541"/>
      <c r="E379" s="541"/>
      <c r="F379" s="260" t="s">
        <v>712</v>
      </c>
      <c r="G379" s="260"/>
      <c r="H379" s="260"/>
      <c r="I379" s="295">
        <v>0.63839999999999997</v>
      </c>
      <c r="J379" s="262">
        <v>162.07</v>
      </c>
      <c r="K379" s="260"/>
      <c r="L379" s="262">
        <v>103.47</v>
      </c>
      <c r="M379" s="293">
        <v>7.56</v>
      </c>
      <c r="N379" s="263">
        <v>782</v>
      </c>
      <c r="V379" s="228"/>
      <c r="W379" s="229" t="s">
        <v>511</v>
      </c>
      <c r="AB379" s="229"/>
      <c r="AC379" s="229"/>
      <c r="AE379" s="229"/>
    </row>
    <row r="380" spans="1:31" s="226" customFormat="1" ht="12" x14ac:dyDescent="0.2">
      <c r="A380" s="278"/>
      <c r="B380" s="279"/>
      <c r="C380" s="237" t="s">
        <v>713</v>
      </c>
      <c r="D380" s="297"/>
      <c r="E380" s="297"/>
      <c r="F380" s="282"/>
      <c r="G380" s="282"/>
      <c r="H380" s="282"/>
      <c r="I380" s="282"/>
      <c r="J380" s="298"/>
      <c r="K380" s="282"/>
      <c r="L380" s="298"/>
      <c r="M380" s="299"/>
      <c r="N380" s="300"/>
      <c r="V380" s="228"/>
      <c r="W380" s="229"/>
      <c r="AB380" s="229"/>
      <c r="AC380" s="229"/>
      <c r="AE380" s="229"/>
    </row>
    <row r="381" spans="1:31" s="226" customFormat="1" ht="22.5" customHeight="1" x14ac:dyDescent="0.2">
      <c r="A381" s="258">
        <v>29</v>
      </c>
      <c r="B381" s="259" t="s">
        <v>714</v>
      </c>
      <c r="C381" s="541" t="s">
        <v>512</v>
      </c>
      <c r="D381" s="541"/>
      <c r="E381" s="541"/>
      <c r="F381" s="260" t="s">
        <v>712</v>
      </c>
      <c r="G381" s="260"/>
      <c r="H381" s="260"/>
      <c r="I381" s="261">
        <v>1</v>
      </c>
      <c r="J381" s="262">
        <v>191.06</v>
      </c>
      <c r="K381" s="260"/>
      <c r="L381" s="262">
        <v>191.06</v>
      </c>
      <c r="M381" s="293">
        <v>7.56</v>
      </c>
      <c r="N381" s="263">
        <v>1444</v>
      </c>
      <c r="V381" s="228"/>
      <c r="W381" s="229" t="s">
        <v>512</v>
      </c>
      <c r="AB381" s="229"/>
      <c r="AC381" s="229"/>
      <c r="AE381" s="229"/>
    </row>
    <row r="382" spans="1:31" s="226" customFormat="1" ht="12" x14ac:dyDescent="0.2">
      <c r="A382" s="278"/>
      <c r="B382" s="279"/>
      <c r="C382" s="237" t="s">
        <v>713</v>
      </c>
      <c r="D382" s="297"/>
      <c r="E382" s="297"/>
      <c r="F382" s="282"/>
      <c r="G382" s="282"/>
      <c r="H382" s="282"/>
      <c r="I382" s="282"/>
      <c r="J382" s="298"/>
      <c r="K382" s="282"/>
      <c r="L382" s="298"/>
      <c r="M382" s="299"/>
      <c r="N382" s="300"/>
      <c r="V382" s="228"/>
      <c r="W382" s="229"/>
      <c r="AB382" s="229"/>
      <c r="AC382" s="229"/>
      <c r="AE382" s="229"/>
    </row>
    <row r="383" spans="1:31" s="226" customFormat="1" ht="33.75" customHeight="1" x14ac:dyDescent="0.2">
      <c r="A383" s="258">
        <v>30</v>
      </c>
      <c r="B383" s="259" t="s">
        <v>715</v>
      </c>
      <c r="C383" s="541" t="s">
        <v>716</v>
      </c>
      <c r="D383" s="541"/>
      <c r="E383" s="541"/>
      <c r="F383" s="260" t="s">
        <v>717</v>
      </c>
      <c r="G383" s="260"/>
      <c r="H383" s="260"/>
      <c r="I383" s="261">
        <v>4</v>
      </c>
      <c r="J383" s="262">
        <v>101.13</v>
      </c>
      <c r="K383" s="260"/>
      <c r="L383" s="262">
        <v>404.52</v>
      </c>
      <c r="M383" s="293">
        <v>7.56</v>
      </c>
      <c r="N383" s="263">
        <v>3058</v>
      </c>
      <c r="V383" s="228"/>
      <c r="W383" s="229" t="s">
        <v>716</v>
      </c>
      <c r="AB383" s="229"/>
      <c r="AC383" s="229"/>
      <c r="AE383" s="229"/>
    </row>
    <row r="384" spans="1:31" s="226" customFormat="1" ht="12" x14ac:dyDescent="0.2">
      <c r="A384" s="278"/>
      <c r="B384" s="279"/>
      <c r="C384" s="237" t="s">
        <v>718</v>
      </c>
      <c r="D384" s="297"/>
      <c r="E384" s="297"/>
      <c r="F384" s="282"/>
      <c r="G384" s="282"/>
      <c r="H384" s="282"/>
      <c r="I384" s="282"/>
      <c r="J384" s="298"/>
      <c r="K384" s="282"/>
      <c r="L384" s="298"/>
      <c r="M384" s="299"/>
      <c r="N384" s="300"/>
      <c r="V384" s="228"/>
      <c r="W384" s="229"/>
      <c r="AB384" s="229"/>
      <c r="AC384" s="229"/>
      <c r="AE384" s="229"/>
    </row>
    <row r="385" spans="1:31" s="226" customFormat="1" ht="33.75" customHeight="1" x14ac:dyDescent="0.2">
      <c r="A385" s="258">
        <v>31</v>
      </c>
      <c r="B385" s="259" t="s">
        <v>719</v>
      </c>
      <c r="C385" s="541" t="s">
        <v>720</v>
      </c>
      <c r="D385" s="541"/>
      <c r="E385" s="541"/>
      <c r="F385" s="260" t="s">
        <v>717</v>
      </c>
      <c r="G385" s="260"/>
      <c r="H385" s="260"/>
      <c r="I385" s="261">
        <v>2</v>
      </c>
      <c r="J385" s="262">
        <v>136.53</v>
      </c>
      <c r="K385" s="260"/>
      <c r="L385" s="262">
        <v>273.06</v>
      </c>
      <c r="M385" s="293">
        <v>7.56</v>
      </c>
      <c r="N385" s="263">
        <v>2064</v>
      </c>
      <c r="V385" s="228"/>
      <c r="W385" s="229" t="s">
        <v>720</v>
      </c>
      <c r="AB385" s="229"/>
      <c r="AC385" s="229"/>
      <c r="AE385" s="229"/>
    </row>
    <row r="386" spans="1:31" s="226" customFormat="1" ht="12" x14ac:dyDescent="0.2">
      <c r="A386" s="278"/>
      <c r="B386" s="279"/>
      <c r="C386" s="237" t="s">
        <v>718</v>
      </c>
      <c r="D386" s="297"/>
      <c r="E386" s="297"/>
      <c r="F386" s="282"/>
      <c r="G386" s="282"/>
      <c r="H386" s="282"/>
      <c r="I386" s="282"/>
      <c r="J386" s="298"/>
      <c r="K386" s="282"/>
      <c r="L386" s="298"/>
      <c r="M386" s="299"/>
      <c r="N386" s="300"/>
      <c r="V386" s="228"/>
      <c r="W386" s="229"/>
      <c r="AB386" s="229"/>
      <c r="AC386" s="229"/>
      <c r="AE386" s="229"/>
    </row>
    <row r="387" spans="1:31" s="226" customFormat="1" ht="12" customHeight="1" x14ac:dyDescent="0.2">
      <c r="A387" s="258">
        <v>32</v>
      </c>
      <c r="B387" s="259" t="s">
        <v>721</v>
      </c>
      <c r="C387" s="541" t="s">
        <v>513</v>
      </c>
      <c r="D387" s="541"/>
      <c r="E387" s="541"/>
      <c r="F387" s="260" t="s">
        <v>712</v>
      </c>
      <c r="G387" s="260"/>
      <c r="H387" s="260"/>
      <c r="I387" s="261">
        <v>3</v>
      </c>
      <c r="J387" s="262">
        <v>100.45</v>
      </c>
      <c r="K387" s="260"/>
      <c r="L387" s="262">
        <v>301.35000000000002</v>
      </c>
      <c r="M387" s="293">
        <v>7.56</v>
      </c>
      <c r="N387" s="263">
        <v>2278</v>
      </c>
      <c r="V387" s="228"/>
      <c r="W387" s="229" t="s">
        <v>513</v>
      </c>
      <c r="AB387" s="229"/>
      <c r="AC387" s="229"/>
      <c r="AE387" s="229"/>
    </row>
    <row r="388" spans="1:31" s="226" customFormat="1" ht="12" x14ac:dyDescent="0.2">
      <c r="A388" s="278"/>
      <c r="B388" s="279"/>
      <c r="C388" s="237" t="s">
        <v>718</v>
      </c>
      <c r="D388" s="297"/>
      <c r="E388" s="297"/>
      <c r="F388" s="282"/>
      <c r="G388" s="282"/>
      <c r="H388" s="282"/>
      <c r="I388" s="282"/>
      <c r="J388" s="298"/>
      <c r="K388" s="282"/>
      <c r="L388" s="298"/>
      <c r="M388" s="299"/>
      <c r="N388" s="300"/>
      <c r="V388" s="228"/>
      <c r="W388" s="229"/>
      <c r="AB388" s="229"/>
      <c r="AC388" s="229"/>
      <c r="AE388" s="229"/>
    </row>
    <row r="389" spans="1:31" s="226" customFormat="1" ht="12" customHeight="1" x14ac:dyDescent="0.2">
      <c r="A389" s="551" t="s">
        <v>514</v>
      </c>
      <c r="B389" s="552"/>
      <c r="C389" s="552"/>
      <c r="D389" s="552"/>
      <c r="E389" s="552"/>
      <c r="F389" s="552"/>
      <c r="G389" s="552"/>
      <c r="H389" s="552"/>
      <c r="I389" s="552"/>
      <c r="J389" s="552"/>
      <c r="K389" s="552"/>
      <c r="L389" s="552"/>
      <c r="M389" s="552"/>
      <c r="N389" s="553"/>
      <c r="V389" s="228"/>
      <c r="W389" s="229"/>
      <c r="AB389" s="229"/>
      <c r="AC389" s="229"/>
      <c r="AE389" s="229" t="s">
        <v>514</v>
      </c>
    </row>
    <row r="390" spans="1:31" s="226" customFormat="1" ht="22.5" customHeight="1" x14ac:dyDescent="0.2">
      <c r="A390" s="258">
        <v>33</v>
      </c>
      <c r="B390" s="259" t="s">
        <v>722</v>
      </c>
      <c r="C390" s="541" t="s">
        <v>515</v>
      </c>
      <c r="D390" s="541"/>
      <c r="E390" s="541"/>
      <c r="F390" s="260" t="s">
        <v>723</v>
      </c>
      <c r="G390" s="260"/>
      <c r="H390" s="260"/>
      <c r="I390" s="293">
        <v>0.06</v>
      </c>
      <c r="J390" s="262">
        <v>7265.8</v>
      </c>
      <c r="K390" s="260"/>
      <c r="L390" s="262">
        <v>435.95</v>
      </c>
      <c r="M390" s="293">
        <v>7.56</v>
      </c>
      <c r="N390" s="263">
        <v>3296</v>
      </c>
      <c r="V390" s="228"/>
      <c r="W390" s="229" t="s">
        <v>515</v>
      </c>
      <c r="AB390" s="229"/>
      <c r="AC390" s="229"/>
      <c r="AE390" s="229"/>
    </row>
    <row r="391" spans="1:31" s="226" customFormat="1" ht="12" x14ac:dyDescent="0.2">
      <c r="A391" s="278"/>
      <c r="B391" s="279"/>
      <c r="C391" s="237" t="s">
        <v>718</v>
      </c>
      <c r="D391" s="297"/>
      <c r="E391" s="297"/>
      <c r="F391" s="282"/>
      <c r="G391" s="282"/>
      <c r="H391" s="282"/>
      <c r="I391" s="282"/>
      <c r="J391" s="298"/>
      <c r="K391" s="282"/>
      <c r="L391" s="298"/>
      <c r="M391" s="299"/>
      <c r="N391" s="300"/>
      <c r="V391" s="228"/>
      <c r="W391" s="229"/>
      <c r="AB391" s="229"/>
      <c r="AC391" s="229"/>
      <c r="AE391" s="229"/>
    </row>
    <row r="392" spans="1:31" s="226" customFormat="1" ht="12" customHeight="1" x14ac:dyDescent="0.2">
      <c r="A392" s="290"/>
      <c r="B392" s="291"/>
      <c r="C392" s="547" t="s">
        <v>516</v>
      </c>
      <c r="D392" s="547"/>
      <c r="E392" s="547"/>
      <c r="F392" s="547"/>
      <c r="G392" s="547"/>
      <c r="H392" s="547"/>
      <c r="I392" s="547"/>
      <c r="J392" s="547"/>
      <c r="K392" s="547"/>
      <c r="L392" s="547"/>
      <c r="M392" s="547"/>
      <c r="N392" s="554"/>
      <c r="V392" s="228"/>
      <c r="W392" s="229"/>
      <c r="AB392" s="229"/>
      <c r="AC392" s="229"/>
      <c r="AD392" s="227" t="s">
        <v>516</v>
      </c>
      <c r="AE392" s="229"/>
    </row>
    <row r="393" spans="1:31" s="226" customFormat="1" ht="12" customHeight="1" x14ac:dyDescent="0.2">
      <c r="A393" s="258">
        <v>34</v>
      </c>
      <c r="B393" s="259" t="s">
        <v>724</v>
      </c>
      <c r="C393" s="541" t="s">
        <v>517</v>
      </c>
      <c r="D393" s="541"/>
      <c r="E393" s="541"/>
      <c r="F393" s="260" t="s">
        <v>723</v>
      </c>
      <c r="G393" s="260"/>
      <c r="H393" s="260"/>
      <c r="I393" s="302">
        <v>0.11774999999999999</v>
      </c>
      <c r="J393" s="262">
        <v>6363.9</v>
      </c>
      <c r="K393" s="260"/>
      <c r="L393" s="262">
        <v>749.35</v>
      </c>
      <c r="M393" s="293">
        <v>7.56</v>
      </c>
      <c r="N393" s="263">
        <v>5665</v>
      </c>
      <c r="V393" s="228"/>
      <c r="W393" s="229" t="s">
        <v>517</v>
      </c>
      <c r="AB393" s="229"/>
      <c r="AC393" s="229"/>
      <c r="AE393" s="229"/>
    </row>
    <row r="394" spans="1:31" s="226" customFormat="1" ht="12" x14ac:dyDescent="0.2">
      <c r="A394" s="278"/>
      <c r="B394" s="279"/>
      <c r="C394" s="237" t="s">
        <v>718</v>
      </c>
      <c r="D394" s="297"/>
      <c r="E394" s="297"/>
      <c r="F394" s="282"/>
      <c r="G394" s="282"/>
      <c r="H394" s="282"/>
      <c r="I394" s="282"/>
      <c r="J394" s="298"/>
      <c r="K394" s="282"/>
      <c r="L394" s="298"/>
      <c r="M394" s="299"/>
      <c r="N394" s="300"/>
      <c r="V394" s="228"/>
      <c r="W394" s="229"/>
      <c r="AB394" s="229"/>
      <c r="AC394" s="229"/>
      <c r="AE394" s="229"/>
    </row>
    <row r="395" spans="1:31" s="226" customFormat="1" ht="12" customHeight="1" x14ac:dyDescent="0.2">
      <c r="A395" s="290"/>
      <c r="B395" s="291"/>
      <c r="C395" s="547" t="s">
        <v>518</v>
      </c>
      <c r="D395" s="547"/>
      <c r="E395" s="547"/>
      <c r="F395" s="547"/>
      <c r="G395" s="547"/>
      <c r="H395" s="547"/>
      <c r="I395" s="547"/>
      <c r="J395" s="547"/>
      <c r="K395" s="547"/>
      <c r="L395" s="547"/>
      <c r="M395" s="547"/>
      <c r="N395" s="554"/>
      <c r="V395" s="228"/>
      <c r="W395" s="229"/>
      <c r="AB395" s="229"/>
      <c r="AC395" s="229"/>
      <c r="AD395" s="227" t="s">
        <v>518</v>
      </c>
      <c r="AE395" s="229"/>
    </row>
    <row r="396" spans="1:31" s="226" customFormat="1" ht="12" customHeight="1" x14ac:dyDescent="0.2">
      <c r="A396" s="551" t="s">
        <v>519</v>
      </c>
      <c r="B396" s="552"/>
      <c r="C396" s="552"/>
      <c r="D396" s="552"/>
      <c r="E396" s="552"/>
      <c r="F396" s="552"/>
      <c r="G396" s="552"/>
      <c r="H396" s="552"/>
      <c r="I396" s="552"/>
      <c r="J396" s="552"/>
      <c r="K396" s="552"/>
      <c r="L396" s="552"/>
      <c r="M396" s="552"/>
      <c r="N396" s="553"/>
      <c r="V396" s="228"/>
      <c r="W396" s="229"/>
      <c r="AB396" s="229"/>
      <c r="AC396" s="229"/>
      <c r="AE396" s="229" t="s">
        <v>519</v>
      </c>
    </row>
    <row r="397" spans="1:31" s="226" customFormat="1" ht="33.75" customHeight="1" x14ac:dyDescent="0.2">
      <c r="A397" s="258">
        <v>35</v>
      </c>
      <c r="B397" s="259" t="s">
        <v>725</v>
      </c>
      <c r="C397" s="541" t="s">
        <v>520</v>
      </c>
      <c r="D397" s="541"/>
      <c r="E397" s="541"/>
      <c r="F397" s="260" t="s">
        <v>717</v>
      </c>
      <c r="G397" s="260"/>
      <c r="H397" s="260"/>
      <c r="I397" s="261">
        <v>1</v>
      </c>
      <c r="J397" s="262">
        <v>559.83000000000004</v>
      </c>
      <c r="K397" s="260"/>
      <c r="L397" s="262">
        <v>559.83000000000004</v>
      </c>
      <c r="M397" s="293">
        <v>7.56</v>
      </c>
      <c r="N397" s="263">
        <v>4232</v>
      </c>
      <c r="V397" s="228"/>
      <c r="W397" s="229" t="s">
        <v>520</v>
      </c>
      <c r="AB397" s="229"/>
      <c r="AC397" s="229"/>
      <c r="AE397" s="229"/>
    </row>
    <row r="398" spans="1:31" s="226" customFormat="1" ht="12" x14ac:dyDescent="0.2">
      <c r="A398" s="278"/>
      <c r="B398" s="279"/>
      <c r="C398" s="237" t="s">
        <v>726</v>
      </c>
      <c r="D398" s="297"/>
      <c r="E398" s="297"/>
      <c r="F398" s="282"/>
      <c r="G398" s="282"/>
      <c r="H398" s="282"/>
      <c r="I398" s="282"/>
      <c r="J398" s="298"/>
      <c r="K398" s="282"/>
      <c r="L398" s="298"/>
      <c r="M398" s="299"/>
      <c r="N398" s="300"/>
      <c r="V398" s="228"/>
      <c r="W398" s="229"/>
      <c r="AB398" s="229"/>
      <c r="AC398" s="229"/>
      <c r="AE398" s="229"/>
    </row>
    <row r="399" spans="1:31" s="226" customFormat="1" ht="33.75" customHeight="1" x14ac:dyDescent="0.2">
      <c r="A399" s="258">
        <v>36</v>
      </c>
      <c r="B399" s="259" t="s">
        <v>727</v>
      </c>
      <c r="C399" s="541" t="s">
        <v>521</v>
      </c>
      <c r="D399" s="541"/>
      <c r="E399" s="541"/>
      <c r="F399" s="260" t="s">
        <v>717</v>
      </c>
      <c r="G399" s="260"/>
      <c r="H399" s="260"/>
      <c r="I399" s="261">
        <v>1</v>
      </c>
      <c r="J399" s="262">
        <v>102.05</v>
      </c>
      <c r="K399" s="260"/>
      <c r="L399" s="262">
        <v>102.05</v>
      </c>
      <c r="M399" s="293">
        <v>7.56</v>
      </c>
      <c r="N399" s="263">
        <v>771</v>
      </c>
      <c r="V399" s="228"/>
      <c r="W399" s="229" t="s">
        <v>521</v>
      </c>
      <c r="AB399" s="229"/>
      <c r="AC399" s="229"/>
      <c r="AE399" s="229"/>
    </row>
    <row r="400" spans="1:31" s="226" customFormat="1" ht="12" x14ac:dyDescent="0.2">
      <c r="A400" s="278"/>
      <c r="B400" s="279"/>
      <c r="C400" s="237" t="s">
        <v>726</v>
      </c>
      <c r="D400" s="297"/>
      <c r="E400" s="297"/>
      <c r="F400" s="282"/>
      <c r="G400" s="282"/>
      <c r="H400" s="282"/>
      <c r="I400" s="282"/>
      <c r="J400" s="298"/>
      <c r="K400" s="282"/>
      <c r="L400" s="298"/>
      <c r="M400" s="299"/>
      <c r="N400" s="300"/>
      <c r="V400" s="228"/>
      <c r="W400" s="229"/>
      <c r="AB400" s="229"/>
      <c r="AC400" s="229"/>
      <c r="AE400" s="229"/>
    </row>
    <row r="401" spans="1:32" s="226" customFormat="1" ht="22.5" customHeight="1" x14ac:dyDescent="0.2">
      <c r="A401" s="258">
        <v>37</v>
      </c>
      <c r="B401" s="259" t="s">
        <v>728</v>
      </c>
      <c r="C401" s="541" t="s">
        <v>522</v>
      </c>
      <c r="D401" s="541"/>
      <c r="E401" s="541"/>
      <c r="F401" s="260" t="s">
        <v>717</v>
      </c>
      <c r="G401" s="260"/>
      <c r="H401" s="260"/>
      <c r="I401" s="261">
        <v>2</v>
      </c>
      <c r="J401" s="262">
        <v>132.44999999999999</v>
      </c>
      <c r="K401" s="260"/>
      <c r="L401" s="262">
        <v>264.89999999999998</v>
      </c>
      <c r="M401" s="293">
        <v>7.56</v>
      </c>
      <c r="N401" s="263">
        <v>2003</v>
      </c>
      <c r="V401" s="228"/>
      <c r="W401" s="229" t="s">
        <v>522</v>
      </c>
      <c r="AB401" s="229"/>
      <c r="AC401" s="229"/>
      <c r="AE401" s="229"/>
    </row>
    <row r="402" spans="1:32" s="226" customFormat="1" ht="12" x14ac:dyDescent="0.2">
      <c r="A402" s="278"/>
      <c r="B402" s="279"/>
      <c r="C402" s="237" t="s">
        <v>726</v>
      </c>
      <c r="D402" s="297"/>
      <c r="E402" s="297"/>
      <c r="F402" s="282"/>
      <c r="G402" s="282"/>
      <c r="H402" s="282"/>
      <c r="I402" s="282"/>
      <c r="J402" s="298"/>
      <c r="K402" s="282"/>
      <c r="L402" s="298"/>
      <c r="M402" s="299"/>
      <c r="N402" s="300"/>
      <c r="V402" s="228"/>
      <c r="W402" s="229"/>
      <c r="AB402" s="229"/>
      <c r="AC402" s="229"/>
      <c r="AE402" s="229"/>
    </row>
    <row r="403" spans="1:32" s="226" customFormat="1" ht="12" customHeight="1" x14ac:dyDescent="0.2">
      <c r="A403" s="290"/>
      <c r="B403" s="291"/>
      <c r="C403" s="547" t="s">
        <v>729</v>
      </c>
      <c r="D403" s="547"/>
      <c r="E403" s="547"/>
      <c r="F403" s="547"/>
      <c r="G403" s="547"/>
      <c r="H403" s="547"/>
      <c r="I403" s="547"/>
      <c r="J403" s="547"/>
      <c r="K403" s="547"/>
      <c r="L403" s="547"/>
      <c r="M403" s="547"/>
      <c r="N403" s="554"/>
      <c r="V403" s="228"/>
      <c r="W403" s="229"/>
      <c r="AB403" s="229"/>
      <c r="AC403" s="229"/>
      <c r="AE403" s="229"/>
      <c r="AF403" s="227" t="s">
        <v>729</v>
      </c>
    </row>
    <row r="404" spans="1:32" s="226" customFormat="1" ht="45" customHeight="1" x14ac:dyDescent="0.2">
      <c r="A404" s="258">
        <v>38</v>
      </c>
      <c r="B404" s="259" t="s">
        <v>730</v>
      </c>
      <c r="C404" s="541" t="s">
        <v>523</v>
      </c>
      <c r="D404" s="541"/>
      <c r="E404" s="541"/>
      <c r="F404" s="260" t="s">
        <v>717</v>
      </c>
      <c r="G404" s="260"/>
      <c r="H404" s="260"/>
      <c r="I404" s="261">
        <v>3</v>
      </c>
      <c r="J404" s="262">
        <v>98.45</v>
      </c>
      <c r="K404" s="260"/>
      <c r="L404" s="262">
        <v>295.35000000000002</v>
      </c>
      <c r="M404" s="293">
        <v>7.56</v>
      </c>
      <c r="N404" s="263">
        <v>2233</v>
      </c>
      <c r="V404" s="228"/>
      <c r="W404" s="229" t="s">
        <v>523</v>
      </c>
      <c r="AB404" s="229"/>
      <c r="AC404" s="229"/>
      <c r="AE404" s="229"/>
    </row>
    <row r="405" spans="1:32" s="226" customFormat="1" ht="12" x14ac:dyDescent="0.2">
      <c r="A405" s="278"/>
      <c r="B405" s="279"/>
      <c r="C405" s="237" t="s">
        <v>726</v>
      </c>
      <c r="D405" s="297"/>
      <c r="E405" s="297"/>
      <c r="F405" s="282"/>
      <c r="G405" s="282"/>
      <c r="H405" s="282"/>
      <c r="I405" s="282"/>
      <c r="J405" s="298"/>
      <c r="K405" s="282"/>
      <c r="L405" s="298"/>
      <c r="M405" s="299"/>
      <c r="N405" s="300"/>
      <c r="V405" s="228"/>
      <c r="W405" s="229"/>
      <c r="AB405" s="229"/>
      <c r="AC405" s="229"/>
      <c r="AE405" s="229"/>
    </row>
    <row r="406" spans="1:32" s="226" customFormat="1" ht="12" customHeight="1" x14ac:dyDescent="0.2">
      <c r="A406" s="258">
        <v>39</v>
      </c>
      <c r="B406" s="259" t="s">
        <v>728</v>
      </c>
      <c r="C406" s="541" t="s">
        <v>524</v>
      </c>
      <c r="D406" s="541"/>
      <c r="E406" s="541"/>
      <c r="F406" s="260" t="s">
        <v>717</v>
      </c>
      <c r="G406" s="260"/>
      <c r="H406" s="260"/>
      <c r="I406" s="261">
        <v>2</v>
      </c>
      <c r="J406" s="262">
        <v>6.58</v>
      </c>
      <c r="K406" s="260"/>
      <c r="L406" s="262">
        <v>13.16</v>
      </c>
      <c r="M406" s="293">
        <v>7.56</v>
      </c>
      <c r="N406" s="263">
        <v>99</v>
      </c>
      <c r="V406" s="228"/>
      <c r="W406" s="229" t="s">
        <v>524</v>
      </c>
      <c r="AB406" s="229"/>
      <c r="AC406" s="229"/>
      <c r="AE406" s="229"/>
    </row>
    <row r="407" spans="1:32" s="226" customFormat="1" ht="12" x14ac:dyDescent="0.2">
      <c r="A407" s="278"/>
      <c r="B407" s="279"/>
      <c r="C407" s="237" t="s">
        <v>726</v>
      </c>
      <c r="D407" s="297"/>
      <c r="E407" s="297"/>
      <c r="F407" s="282"/>
      <c r="G407" s="282"/>
      <c r="H407" s="282"/>
      <c r="I407" s="282"/>
      <c r="J407" s="298"/>
      <c r="K407" s="282"/>
      <c r="L407" s="298"/>
      <c r="M407" s="299"/>
      <c r="N407" s="300"/>
      <c r="V407" s="228"/>
      <c r="W407" s="229"/>
      <c r="AB407" s="229"/>
      <c r="AC407" s="229"/>
      <c r="AE407" s="229"/>
    </row>
    <row r="408" spans="1:32" s="226" customFormat="1" ht="12" customHeight="1" x14ac:dyDescent="0.2">
      <c r="A408" s="290"/>
      <c r="B408" s="291"/>
      <c r="C408" s="547" t="s">
        <v>731</v>
      </c>
      <c r="D408" s="547"/>
      <c r="E408" s="547"/>
      <c r="F408" s="547"/>
      <c r="G408" s="547"/>
      <c r="H408" s="547"/>
      <c r="I408" s="547"/>
      <c r="J408" s="547"/>
      <c r="K408" s="547"/>
      <c r="L408" s="547"/>
      <c r="M408" s="547"/>
      <c r="N408" s="554"/>
      <c r="V408" s="228"/>
      <c r="W408" s="229"/>
      <c r="AB408" s="229"/>
      <c r="AC408" s="229"/>
      <c r="AE408" s="229"/>
      <c r="AF408" s="227" t="s">
        <v>731</v>
      </c>
    </row>
    <row r="409" spans="1:32" s="226" customFormat="1" ht="12" customHeight="1" x14ac:dyDescent="0.2">
      <c r="A409" s="258">
        <v>40</v>
      </c>
      <c r="B409" s="259" t="s">
        <v>728</v>
      </c>
      <c r="C409" s="541" t="s">
        <v>525</v>
      </c>
      <c r="D409" s="541"/>
      <c r="E409" s="541"/>
      <c r="F409" s="260" t="s">
        <v>717</v>
      </c>
      <c r="G409" s="260"/>
      <c r="H409" s="260"/>
      <c r="I409" s="261">
        <v>1</v>
      </c>
      <c r="J409" s="262">
        <v>11.41</v>
      </c>
      <c r="K409" s="260"/>
      <c r="L409" s="262">
        <v>11.41</v>
      </c>
      <c r="M409" s="293">
        <v>7.56</v>
      </c>
      <c r="N409" s="263">
        <v>86</v>
      </c>
      <c r="V409" s="228"/>
      <c r="W409" s="229" t="s">
        <v>525</v>
      </c>
      <c r="AB409" s="229"/>
      <c r="AC409" s="229"/>
      <c r="AE409" s="229"/>
    </row>
    <row r="410" spans="1:32" s="226" customFormat="1" ht="12" x14ac:dyDescent="0.2">
      <c r="A410" s="278"/>
      <c r="B410" s="279"/>
      <c r="C410" s="237" t="s">
        <v>726</v>
      </c>
      <c r="D410" s="297"/>
      <c r="E410" s="297"/>
      <c r="F410" s="282"/>
      <c r="G410" s="282"/>
      <c r="H410" s="282"/>
      <c r="I410" s="282"/>
      <c r="J410" s="298"/>
      <c r="K410" s="282"/>
      <c r="L410" s="298"/>
      <c r="M410" s="299"/>
      <c r="N410" s="300"/>
      <c r="V410" s="228"/>
      <c r="W410" s="229"/>
      <c r="AB410" s="229"/>
      <c r="AC410" s="229"/>
      <c r="AE410" s="229"/>
    </row>
    <row r="411" spans="1:32" s="226" customFormat="1" ht="12" customHeight="1" x14ac:dyDescent="0.2">
      <c r="A411" s="290"/>
      <c r="B411" s="291"/>
      <c r="C411" s="547" t="s">
        <v>732</v>
      </c>
      <c r="D411" s="547"/>
      <c r="E411" s="547"/>
      <c r="F411" s="547"/>
      <c r="G411" s="547"/>
      <c r="H411" s="547"/>
      <c r="I411" s="547"/>
      <c r="J411" s="547"/>
      <c r="K411" s="547"/>
      <c r="L411" s="547"/>
      <c r="M411" s="547"/>
      <c r="N411" s="554"/>
      <c r="V411" s="228"/>
      <c r="W411" s="229"/>
      <c r="AB411" s="229"/>
      <c r="AC411" s="229"/>
      <c r="AE411" s="229"/>
      <c r="AF411" s="227" t="s">
        <v>732</v>
      </c>
    </row>
    <row r="412" spans="1:32" s="226" customFormat="1" ht="22.5" customHeight="1" x14ac:dyDescent="0.2">
      <c r="A412" s="258">
        <v>41</v>
      </c>
      <c r="B412" s="259" t="s">
        <v>728</v>
      </c>
      <c r="C412" s="541" t="s">
        <v>526</v>
      </c>
      <c r="D412" s="541"/>
      <c r="E412" s="541"/>
      <c r="F412" s="260" t="s">
        <v>717</v>
      </c>
      <c r="G412" s="260"/>
      <c r="H412" s="260"/>
      <c r="I412" s="261">
        <v>4</v>
      </c>
      <c r="J412" s="262">
        <v>11.66</v>
      </c>
      <c r="K412" s="260"/>
      <c r="L412" s="262">
        <v>46.64</v>
      </c>
      <c r="M412" s="293">
        <v>7.56</v>
      </c>
      <c r="N412" s="263">
        <v>353</v>
      </c>
      <c r="V412" s="228"/>
      <c r="W412" s="229" t="s">
        <v>526</v>
      </c>
      <c r="AB412" s="229"/>
      <c r="AC412" s="229"/>
      <c r="AE412" s="229"/>
    </row>
    <row r="413" spans="1:32" s="226" customFormat="1" ht="12" x14ac:dyDescent="0.2">
      <c r="A413" s="278"/>
      <c r="B413" s="279"/>
      <c r="C413" s="237" t="s">
        <v>726</v>
      </c>
      <c r="D413" s="297"/>
      <c r="E413" s="297"/>
      <c r="F413" s="282"/>
      <c r="G413" s="282"/>
      <c r="H413" s="282"/>
      <c r="I413" s="282"/>
      <c r="J413" s="298"/>
      <c r="K413" s="282"/>
      <c r="L413" s="298"/>
      <c r="M413" s="299"/>
      <c r="N413" s="300"/>
      <c r="V413" s="228"/>
      <c r="W413" s="229"/>
      <c r="AB413" s="229"/>
      <c r="AC413" s="229"/>
      <c r="AE413" s="229"/>
    </row>
    <row r="414" spans="1:32" s="226" customFormat="1" ht="12" customHeight="1" x14ac:dyDescent="0.2">
      <c r="A414" s="290"/>
      <c r="B414" s="291"/>
      <c r="C414" s="547" t="s">
        <v>733</v>
      </c>
      <c r="D414" s="547"/>
      <c r="E414" s="547"/>
      <c r="F414" s="547"/>
      <c r="G414" s="547"/>
      <c r="H414" s="547"/>
      <c r="I414" s="547"/>
      <c r="J414" s="547"/>
      <c r="K414" s="547"/>
      <c r="L414" s="547"/>
      <c r="M414" s="547"/>
      <c r="N414" s="554"/>
      <c r="V414" s="228"/>
      <c r="W414" s="229"/>
      <c r="AB414" s="229"/>
      <c r="AC414" s="229"/>
      <c r="AE414" s="229"/>
      <c r="AF414" s="227" t="s">
        <v>733</v>
      </c>
    </row>
    <row r="415" spans="1:32" s="226" customFormat="1" ht="22.5" customHeight="1" x14ac:dyDescent="0.2">
      <c r="A415" s="258">
        <v>42</v>
      </c>
      <c r="B415" s="259" t="s">
        <v>734</v>
      </c>
      <c r="C415" s="541" t="s">
        <v>527</v>
      </c>
      <c r="D415" s="541"/>
      <c r="E415" s="541"/>
      <c r="F415" s="260" t="s">
        <v>717</v>
      </c>
      <c r="G415" s="260"/>
      <c r="H415" s="260"/>
      <c r="I415" s="261">
        <v>3</v>
      </c>
      <c r="J415" s="262">
        <v>131.30000000000001</v>
      </c>
      <c r="K415" s="260"/>
      <c r="L415" s="262">
        <v>393.9</v>
      </c>
      <c r="M415" s="293">
        <v>7.56</v>
      </c>
      <c r="N415" s="263">
        <v>2978</v>
      </c>
      <c r="V415" s="228"/>
      <c r="W415" s="229" t="s">
        <v>527</v>
      </c>
      <c r="AB415" s="229"/>
      <c r="AC415" s="229"/>
      <c r="AE415" s="229"/>
    </row>
    <row r="416" spans="1:32" s="226" customFormat="1" ht="12" x14ac:dyDescent="0.2">
      <c r="A416" s="278"/>
      <c r="B416" s="279"/>
      <c r="C416" s="237" t="s">
        <v>726</v>
      </c>
      <c r="D416" s="297"/>
      <c r="E416" s="297"/>
      <c r="F416" s="282"/>
      <c r="G416" s="282"/>
      <c r="H416" s="282"/>
      <c r="I416" s="282"/>
      <c r="J416" s="298"/>
      <c r="K416" s="282"/>
      <c r="L416" s="298"/>
      <c r="M416" s="299"/>
      <c r="N416" s="300"/>
      <c r="V416" s="228"/>
      <c r="W416" s="229"/>
      <c r="AB416" s="229"/>
      <c r="AC416" s="229"/>
      <c r="AE416" s="229"/>
    </row>
    <row r="417" spans="1:32" s="226" customFormat="1" ht="12" customHeight="1" x14ac:dyDescent="0.2">
      <c r="A417" s="258">
        <v>43</v>
      </c>
      <c r="B417" s="259" t="s">
        <v>735</v>
      </c>
      <c r="C417" s="541" t="s">
        <v>528</v>
      </c>
      <c r="D417" s="541"/>
      <c r="E417" s="541"/>
      <c r="F417" s="260" t="s">
        <v>736</v>
      </c>
      <c r="G417" s="260"/>
      <c r="H417" s="260"/>
      <c r="I417" s="293">
        <v>0.03</v>
      </c>
      <c r="J417" s="262">
        <v>27</v>
      </c>
      <c r="K417" s="260"/>
      <c r="L417" s="262">
        <v>0.81</v>
      </c>
      <c r="M417" s="293">
        <v>7.56</v>
      </c>
      <c r="N417" s="263">
        <v>6</v>
      </c>
      <c r="V417" s="228"/>
      <c r="W417" s="229" t="s">
        <v>528</v>
      </c>
      <c r="AB417" s="229"/>
      <c r="AC417" s="229"/>
      <c r="AE417" s="229"/>
    </row>
    <row r="418" spans="1:32" s="226" customFormat="1" ht="12" x14ac:dyDescent="0.2">
      <c r="A418" s="278"/>
      <c r="B418" s="279"/>
      <c r="C418" s="237" t="s">
        <v>726</v>
      </c>
      <c r="D418" s="297"/>
      <c r="E418" s="297"/>
      <c r="F418" s="282"/>
      <c r="G418" s="282"/>
      <c r="H418" s="282"/>
      <c r="I418" s="282"/>
      <c r="J418" s="298"/>
      <c r="K418" s="282"/>
      <c r="L418" s="298"/>
      <c r="M418" s="299"/>
      <c r="N418" s="300"/>
      <c r="V418" s="228"/>
      <c r="W418" s="229"/>
      <c r="AB418" s="229"/>
      <c r="AC418" s="229"/>
      <c r="AE418" s="229"/>
    </row>
    <row r="419" spans="1:32" s="226" customFormat="1" ht="12" customHeight="1" x14ac:dyDescent="0.2">
      <c r="A419" s="290"/>
      <c r="B419" s="291"/>
      <c r="C419" s="547" t="s">
        <v>529</v>
      </c>
      <c r="D419" s="547"/>
      <c r="E419" s="547"/>
      <c r="F419" s="547"/>
      <c r="G419" s="547"/>
      <c r="H419" s="547"/>
      <c r="I419" s="547"/>
      <c r="J419" s="547"/>
      <c r="K419" s="547"/>
      <c r="L419" s="547"/>
      <c r="M419" s="547"/>
      <c r="N419" s="554"/>
      <c r="V419" s="228"/>
      <c r="W419" s="229"/>
      <c r="AB419" s="229"/>
      <c r="AC419" s="229"/>
      <c r="AD419" s="227" t="s">
        <v>529</v>
      </c>
      <c r="AE419" s="229"/>
    </row>
    <row r="420" spans="1:32" s="226" customFormat="1" ht="12" customHeight="1" x14ac:dyDescent="0.2">
      <c r="A420" s="258">
        <v>44</v>
      </c>
      <c r="B420" s="259" t="s">
        <v>728</v>
      </c>
      <c r="C420" s="541" t="s">
        <v>737</v>
      </c>
      <c r="D420" s="541"/>
      <c r="E420" s="541"/>
      <c r="F420" s="260" t="s">
        <v>717</v>
      </c>
      <c r="G420" s="260"/>
      <c r="H420" s="260"/>
      <c r="I420" s="261">
        <v>6</v>
      </c>
      <c r="J420" s="262">
        <v>20.41</v>
      </c>
      <c r="K420" s="260"/>
      <c r="L420" s="262">
        <v>122.46</v>
      </c>
      <c r="M420" s="293">
        <v>7.56</v>
      </c>
      <c r="N420" s="263">
        <v>926</v>
      </c>
      <c r="V420" s="228"/>
      <c r="W420" s="229" t="s">
        <v>737</v>
      </c>
      <c r="AB420" s="229"/>
      <c r="AC420" s="229"/>
      <c r="AE420" s="229"/>
    </row>
    <row r="421" spans="1:32" s="226" customFormat="1" ht="12" x14ac:dyDescent="0.2">
      <c r="A421" s="278"/>
      <c r="B421" s="279"/>
      <c r="C421" s="237" t="s">
        <v>726</v>
      </c>
      <c r="D421" s="297"/>
      <c r="E421" s="297"/>
      <c r="F421" s="282"/>
      <c r="G421" s="282"/>
      <c r="H421" s="282"/>
      <c r="I421" s="282"/>
      <c r="J421" s="298"/>
      <c r="K421" s="282"/>
      <c r="L421" s="298"/>
      <c r="M421" s="299"/>
      <c r="N421" s="300"/>
      <c r="V421" s="228"/>
      <c r="W421" s="229"/>
      <c r="AB421" s="229"/>
      <c r="AC421" s="229"/>
      <c r="AE421" s="229"/>
    </row>
    <row r="422" spans="1:32" s="226" customFormat="1" ht="12" customHeight="1" x14ac:dyDescent="0.2">
      <c r="A422" s="290"/>
      <c r="B422" s="291"/>
      <c r="C422" s="547" t="s">
        <v>738</v>
      </c>
      <c r="D422" s="547"/>
      <c r="E422" s="547"/>
      <c r="F422" s="547"/>
      <c r="G422" s="547"/>
      <c r="H422" s="547"/>
      <c r="I422" s="547"/>
      <c r="J422" s="547"/>
      <c r="K422" s="547"/>
      <c r="L422" s="547"/>
      <c r="M422" s="547"/>
      <c r="N422" s="554"/>
      <c r="V422" s="228"/>
      <c r="W422" s="229"/>
      <c r="AB422" s="229"/>
      <c r="AC422" s="229"/>
      <c r="AE422" s="229"/>
      <c r="AF422" s="227" t="s">
        <v>738</v>
      </c>
    </row>
    <row r="423" spans="1:32" s="226" customFormat="1" ht="22.5" customHeight="1" x14ac:dyDescent="0.2">
      <c r="A423" s="258">
        <v>45</v>
      </c>
      <c r="B423" s="259" t="s">
        <v>739</v>
      </c>
      <c r="C423" s="541" t="s">
        <v>531</v>
      </c>
      <c r="D423" s="541"/>
      <c r="E423" s="541"/>
      <c r="F423" s="260" t="s">
        <v>736</v>
      </c>
      <c r="G423" s="260"/>
      <c r="H423" s="260"/>
      <c r="I423" s="293">
        <v>0.06</v>
      </c>
      <c r="J423" s="262">
        <v>2265</v>
      </c>
      <c r="K423" s="260"/>
      <c r="L423" s="262">
        <v>135.9</v>
      </c>
      <c r="M423" s="293">
        <v>7.56</v>
      </c>
      <c r="N423" s="263">
        <v>1027</v>
      </c>
      <c r="V423" s="228"/>
      <c r="W423" s="229" t="s">
        <v>531</v>
      </c>
      <c r="AB423" s="229"/>
      <c r="AC423" s="229"/>
      <c r="AE423" s="229"/>
    </row>
    <row r="424" spans="1:32" s="226" customFormat="1" ht="12" x14ac:dyDescent="0.2">
      <c r="A424" s="278"/>
      <c r="B424" s="279"/>
      <c r="C424" s="237" t="s">
        <v>726</v>
      </c>
      <c r="D424" s="297"/>
      <c r="E424" s="297"/>
      <c r="F424" s="282"/>
      <c r="G424" s="282"/>
      <c r="H424" s="282"/>
      <c r="I424" s="282"/>
      <c r="J424" s="298"/>
      <c r="K424" s="282"/>
      <c r="L424" s="298"/>
      <c r="M424" s="299"/>
      <c r="N424" s="300"/>
      <c r="V424" s="228"/>
      <c r="W424" s="229"/>
      <c r="AB424" s="229"/>
      <c r="AC424" s="229"/>
      <c r="AE424" s="229"/>
    </row>
    <row r="425" spans="1:32" s="226" customFormat="1" ht="12" customHeight="1" x14ac:dyDescent="0.2">
      <c r="A425" s="290"/>
      <c r="B425" s="291"/>
      <c r="C425" s="547" t="s">
        <v>532</v>
      </c>
      <c r="D425" s="547"/>
      <c r="E425" s="547"/>
      <c r="F425" s="547"/>
      <c r="G425" s="547"/>
      <c r="H425" s="547"/>
      <c r="I425" s="547"/>
      <c r="J425" s="547"/>
      <c r="K425" s="547"/>
      <c r="L425" s="547"/>
      <c r="M425" s="547"/>
      <c r="N425" s="554"/>
      <c r="V425" s="228"/>
      <c r="W425" s="229"/>
      <c r="AB425" s="229"/>
      <c r="AC425" s="229"/>
      <c r="AD425" s="227" t="s">
        <v>532</v>
      </c>
      <c r="AE425" s="229"/>
    </row>
    <row r="426" spans="1:32" s="226" customFormat="1" ht="12" customHeight="1" x14ac:dyDescent="0.2">
      <c r="A426" s="258">
        <v>46</v>
      </c>
      <c r="B426" s="259" t="s">
        <v>728</v>
      </c>
      <c r="C426" s="541" t="s">
        <v>533</v>
      </c>
      <c r="D426" s="541"/>
      <c r="E426" s="541"/>
      <c r="F426" s="260" t="s">
        <v>717</v>
      </c>
      <c r="G426" s="260"/>
      <c r="H426" s="260"/>
      <c r="I426" s="261">
        <v>1</v>
      </c>
      <c r="J426" s="262">
        <v>12.07</v>
      </c>
      <c r="K426" s="260"/>
      <c r="L426" s="262">
        <v>12.07</v>
      </c>
      <c r="M426" s="293">
        <v>7.56</v>
      </c>
      <c r="N426" s="263">
        <v>91</v>
      </c>
      <c r="V426" s="228"/>
      <c r="W426" s="229" t="s">
        <v>533</v>
      </c>
      <c r="AB426" s="229"/>
      <c r="AC426" s="229"/>
      <c r="AE426" s="229"/>
    </row>
    <row r="427" spans="1:32" s="226" customFormat="1" ht="12" x14ac:dyDescent="0.2">
      <c r="A427" s="278"/>
      <c r="B427" s="279"/>
      <c r="C427" s="237" t="s">
        <v>726</v>
      </c>
      <c r="D427" s="297"/>
      <c r="E427" s="297"/>
      <c r="F427" s="282"/>
      <c r="G427" s="282"/>
      <c r="H427" s="282"/>
      <c r="I427" s="282"/>
      <c r="J427" s="298"/>
      <c r="K427" s="282"/>
      <c r="L427" s="298"/>
      <c r="M427" s="299"/>
      <c r="N427" s="300"/>
      <c r="V427" s="228"/>
      <c r="W427" s="229"/>
      <c r="AB427" s="229"/>
      <c r="AC427" s="229"/>
      <c r="AE427" s="229"/>
    </row>
    <row r="428" spans="1:32" s="226" customFormat="1" ht="12" customHeight="1" x14ac:dyDescent="0.2">
      <c r="A428" s="290"/>
      <c r="B428" s="291"/>
      <c r="C428" s="547" t="s">
        <v>740</v>
      </c>
      <c r="D428" s="547"/>
      <c r="E428" s="547"/>
      <c r="F428" s="547"/>
      <c r="G428" s="547"/>
      <c r="H428" s="547"/>
      <c r="I428" s="547"/>
      <c r="J428" s="547"/>
      <c r="K428" s="547"/>
      <c r="L428" s="547"/>
      <c r="M428" s="547"/>
      <c r="N428" s="554"/>
      <c r="V428" s="228"/>
      <c r="W428" s="229"/>
      <c r="AB428" s="229"/>
      <c r="AC428" s="229"/>
      <c r="AE428" s="229"/>
      <c r="AF428" s="227" t="s">
        <v>740</v>
      </c>
    </row>
    <row r="429" spans="1:32" s="226" customFormat="1" ht="45" customHeight="1" x14ac:dyDescent="0.2">
      <c r="A429" s="258">
        <v>47</v>
      </c>
      <c r="B429" s="259" t="s">
        <v>741</v>
      </c>
      <c r="C429" s="541" t="s">
        <v>534</v>
      </c>
      <c r="D429" s="541"/>
      <c r="E429" s="541"/>
      <c r="F429" s="260" t="s">
        <v>742</v>
      </c>
      <c r="G429" s="260"/>
      <c r="H429" s="260"/>
      <c r="I429" s="301">
        <v>6.0000000000000001E-3</v>
      </c>
      <c r="J429" s="262">
        <v>23557</v>
      </c>
      <c r="K429" s="260"/>
      <c r="L429" s="262">
        <v>141.34</v>
      </c>
      <c r="M429" s="293">
        <v>7.56</v>
      </c>
      <c r="N429" s="263">
        <v>1069</v>
      </c>
      <c r="V429" s="228"/>
      <c r="W429" s="229" t="s">
        <v>534</v>
      </c>
      <c r="AB429" s="229"/>
      <c r="AC429" s="229"/>
      <c r="AE429" s="229"/>
    </row>
    <row r="430" spans="1:32" s="226" customFormat="1" ht="12" x14ac:dyDescent="0.2">
      <c r="A430" s="278"/>
      <c r="B430" s="279"/>
      <c r="C430" s="237" t="s">
        <v>726</v>
      </c>
      <c r="D430" s="297"/>
      <c r="E430" s="297"/>
      <c r="F430" s="282"/>
      <c r="G430" s="282"/>
      <c r="H430" s="282"/>
      <c r="I430" s="282"/>
      <c r="J430" s="298"/>
      <c r="K430" s="282"/>
      <c r="L430" s="298"/>
      <c r="M430" s="299"/>
      <c r="N430" s="300"/>
      <c r="V430" s="228"/>
      <c r="W430" s="229"/>
      <c r="AB430" s="229"/>
      <c r="AC430" s="229"/>
      <c r="AE430" s="229"/>
    </row>
    <row r="431" spans="1:32" s="226" customFormat="1" ht="12" customHeight="1" x14ac:dyDescent="0.2">
      <c r="A431" s="290"/>
      <c r="B431" s="291"/>
      <c r="C431" s="519" t="s">
        <v>535</v>
      </c>
      <c r="D431" s="519"/>
      <c r="E431" s="519"/>
      <c r="F431" s="519"/>
      <c r="G431" s="519"/>
      <c r="H431" s="519"/>
      <c r="I431" s="519"/>
      <c r="J431" s="519"/>
      <c r="K431" s="519"/>
      <c r="L431" s="519"/>
      <c r="M431" s="519"/>
      <c r="N431" s="549"/>
      <c r="V431" s="228"/>
      <c r="W431" s="229"/>
      <c r="AB431" s="229"/>
      <c r="AC431" s="229"/>
      <c r="AD431" s="227" t="s">
        <v>535</v>
      </c>
      <c r="AE431" s="229"/>
    </row>
    <row r="432" spans="1:32" s="226" customFormat="1" ht="1.5" customHeight="1" x14ac:dyDescent="0.2">
      <c r="A432" s="282"/>
      <c r="B432" s="279"/>
      <c r="C432" s="279"/>
      <c r="D432" s="279"/>
      <c r="E432" s="279"/>
      <c r="F432" s="282"/>
      <c r="G432" s="282"/>
      <c r="H432" s="282"/>
      <c r="I432" s="282"/>
      <c r="J432" s="283"/>
      <c r="K432" s="282"/>
      <c r="L432" s="283"/>
      <c r="M432" s="268"/>
      <c r="N432" s="283"/>
      <c r="V432" s="228"/>
      <c r="W432" s="229"/>
      <c r="AB432" s="229"/>
      <c r="AC432" s="229"/>
      <c r="AE432" s="229"/>
    </row>
    <row r="433" spans="1:32" s="226" customFormat="1" ht="12" customHeight="1" x14ac:dyDescent="0.2">
      <c r="A433" s="284"/>
      <c r="B433" s="285"/>
      <c r="C433" s="550" t="s">
        <v>743</v>
      </c>
      <c r="D433" s="550"/>
      <c r="E433" s="550"/>
      <c r="F433" s="550"/>
      <c r="G433" s="550"/>
      <c r="H433" s="550"/>
      <c r="I433" s="550"/>
      <c r="J433" s="550"/>
      <c r="K433" s="550"/>
      <c r="L433" s="286">
        <v>4558.58</v>
      </c>
      <c r="M433" s="287"/>
      <c r="N433" s="288"/>
      <c r="V433" s="228"/>
      <c r="W433" s="229"/>
      <c r="AB433" s="229"/>
      <c r="AC433" s="229" t="s">
        <v>743</v>
      </c>
      <c r="AE433" s="229"/>
    </row>
    <row r="434" spans="1:32" s="226" customFormat="1" ht="12" customHeight="1" x14ac:dyDescent="0.2">
      <c r="A434" s="538" t="s">
        <v>744</v>
      </c>
      <c r="B434" s="539"/>
      <c r="C434" s="539"/>
      <c r="D434" s="539"/>
      <c r="E434" s="539"/>
      <c r="F434" s="539"/>
      <c r="G434" s="539"/>
      <c r="H434" s="539"/>
      <c r="I434" s="539"/>
      <c r="J434" s="539"/>
      <c r="K434" s="539"/>
      <c r="L434" s="539"/>
      <c r="M434" s="539"/>
      <c r="N434" s="540"/>
      <c r="V434" s="228" t="s">
        <v>744</v>
      </c>
      <c r="W434" s="229"/>
      <c r="AB434" s="229"/>
      <c r="AC434" s="229"/>
      <c r="AE434" s="229"/>
    </row>
    <row r="435" spans="1:32" s="226" customFormat="1" ht="22.5" customHeight="1" x14ac:dyDescent="0.2">
      <c r="A435" s="303" t="s">
        <v>745</v>
      </c>
      <c r="B435" s="259" t="s">
        <v>728</v>
      </c>
      <c r="C435" s="541" t="s">
        <v>746</v>
      </c>
      <c r="D435" s="541"/>
      <c r="E435" s="541"/>
      <c r="F435" s="260" t="s">
        <v>717</v>
      </c>
      <c r="G435" s="260"/>
      <c r="H435" s="260"/>
      <c r="I435" s="261">
        <v>1</v>
      </c>
      <c r="J435" s="262">
        <v>232007.58</v>
      </c>
      <c r="K435" s="302">
        <v>1.04236</v>
      </c>
      <c r="L435" s="262">
        <v>241835.42</v>
      </c>
      <c r="M435" s="293">
        <v>6.16</v>
      </c>
      <c r="N435" s="263">
        <v>1489706</v>
      </c>
      <c r="V435" s="228"/>
      <c r="W435" s="229" t="s">
        <v>746</v>
      </c>
      <c r="AB435" s="229"/>
      <c r="AC435" s="229"/>
      <c r="AE435" s="229"/>
    </row>
    <row r="436" spans="1:32" s="226" customFormat="1" ht="12" x14ac:dyDescent="0.2">
      <c r="A436" s="278"/>
      <c r="B436" s="279"/>
      <c r="C436" s="237" t="s">
        <v>747</v>
      </c>
      <c r="D436" s="297"/>
      <c r="E436" s="297"/>
      <c r="F436" s="282"/>
      <c r="G436" s="282"/>
      <c r="H436" s="282"/>
      <c r="I436" s="282"/>
      <c r="J436" s="298"/>
      <c r="K436" s="282"/>
      <c r="L436" s="298"/>
      <c r="M436" s="299"/>
      <c r="N436" s="300"/>
      <c r="V436" s="228"/>
      <c r="W436" s="229"/>
      <c r="AB436" s="229"/>
      <c r="AC436" s="229"/>
      <c r="AE436" s="229"/>
    </row>
    <row r="437" spans="1:32" s="226" customFormat="1" ht="12" customHeight="1" x14ac:dyDescent="0.2">
      <c r="A437" s="290"/>
      <c r="B437" s="291"/>
      <c r="C437" s="519" t="s">
        <v>748</v>
      </c>
      <c r="D437" s="519"/>
      <c r="E437" s="519"/>
      <c r="F437" s="519"/>
      <c r="G437" s="519"/>
      <c r="H437" s="519"/>
      <c r="I437" s="519"/>
      <c r="J437" s="519"/>
      <c r="K437" s="519"/>
      <c r="L437" s="519"/>
      <c r="M437" s="519"/>
      <c r="N437" s="549"/>
      <c r="V437" s="228"/>
      <c r="W437" s="229"/>
      <c r="AB437" s="229"/>
      <c r="AC437" s="229"/>
      <c r="AE437" s="229"/>
      <c r="AF437" s="227" t="s">
        <v>748</v>
      </c>
    </row>
    <row r="438" spans="1:32" s="226" customFormat="1" ht="22.5" customHeight="1" x14ac:dyDescent="0.2">
      <c r="A438" s="264"/>
      <c r="B438" s="265" t="s">
        <v>749</v>
      </c>
      <c r="C438" s="519" t="s">
        <v>536</v>
      </c>
      <c r="D438" s="519"/>
      <c r="E438" s="519"/>
      <c r="F438" s="519"/>
      <c r="G438" s="519"/>
      <c r="H438" s="519"/>
      <c r="I438" s="519"/>
      <c r="J438" s="519"/>
      <c r="K438" s="519"/>
      <c r="L438" s="519"/>
      <c r="M438" s="519"/>
      <c r="N438" s="549"/>
      <c r="V438" s="228"/>
      <c r="W438" s="229"/>
      <c r="X438" s="227" t="s">
        <v>536</v>
      </c>
      <c r="AB438" s="229"/>
      <c r="AC438" s="229"/>
      <c r="AE438" s="229"/>
    </row>
    <row r="439" spans="1:32" s="226" customFormat="1" ht="22.5" customHeight="1" x14ac:dyDescent="0.2">
      <c r="A439" s="264"/>
      <c r="B439" s="265" t="s">
        <v>750</v>
      </c>
      <c r="C439" s="547" t="s">
        <v>537</v>
      </c>
      <c r="D439" s="547"/>
      <c r="E439" s="547"/>
      <c r="F439" s="547"/>
      <c r="G439" s="547"/>
      <c r="H439" s="547"/>
      <c r="I439" s="547"/>
      <c r="J439" s="547"/>
      <c r="K439" s="547"/>
      <c r="L439" s="547"/>
      <c r="M439" s="547"/>
      <c r="N439" s="554"/>
      <c r="V439" s="228"/>
      <c r="W439" s="229"/>
      <c r="X439" s="227" t="s">
        <v>537</v>
      </c>
      <c r="AB439" s="229"/>
      <c r="AC439" s="229"/>
      <c r="AE439" s="229"/>
    </row>
    <row r="440" spans="1:32" s="226" customFormat="1" ht="22.5" customHeight="1" x14ac:dyDescent="0.2">
      <c r="A440" s="303" t="s">
        <v>751</v>
      </c>
      <c r="B440" s="259" t="s">
        <v>728</v>
      </c>
      <c r="C440" s="541" t="s">
        <v>752</v>
      </c>
      <c r="D440" s="541"/>
      <c r="E440" s="541"/>
      <c r="F440" s="260" t="s">
        <v>717</v>
      </c>
      <c r="G440" s="260"/>
      <c r="H440" s="260"/>
      <c r="I440" s="261">
        <v>1</v>
      </c>
      <c r="J440" s="262">
        <v>3023.54</v>
      </c>
      <c r="K440" s="302">
        <v>1.04236</v>
      </c>
      <c r="L440" s="262">
        <v>3151.62</v>
      </c>
      <c r="M440" s="293">
        <v>6.16</v>
      </c>
      <c r="N440" s="263">
        <v>19414</v>
      </c>
      <c r="V440" s="228"/>
      <c r="W440" s="229" t="s">
        <v>752</v>
      </c>
      <c r="AB440" s="229"/>
      <c r="AC440" s="229"/>
      <c r="AE440" s="229"/>
    </row>
    <row r="441" spans="1:32" s="226" customFormat="1" ht="12" x14ac:dyDescent="0.2">
      <c r="A441" s="278"/>
      <c r="B441" s="279"/>
      <c r="C441" s="237" t="s">
        <v>747</v>
      </c>
      <c r="D441" s="297"/>
      <c r="E441" s="297"/>
      <c r="F441" s="282"/>
      <c r="G441" s="282"/>
      <c r="H441" s="282"/>
      <c r="I441" s="282"/>
      <c r="J441" s="298"/>
      <c r="K441" s="282"/>
      <c r="L441" s="298"/>
      <c r="M441" s="299"/>
      <c r="N441" s="300"/>
      <c r="V441" s="228"/>
      <c r="W441" s="229"/>
      <c r="AB441" s="229"/>
      <c r="AC441" s="229"/>
      <c r="AE441" s="229"/>
    </row>
    <row r="442" spans="1:32" s="226" customFormat="1" ht="12" customHeight="1" x14ac:dyDescent="0.2">
      <c r="A442" s="290"/>
      <c r="B442" s="291"/>
      <c r="C442" s="519" t="s">
        <v>753</v>
      </c>
      <c r="D442" s="519"/>
      <c r="E442" s="519"/>
      <c r="F442" s="519"/>
      <c r="G442" s="519"/>
      <c r="H442" s="519"/>
      <c r="I442" s="519"/>
      <c r="J442" s="519"/>
      <c r="K442" s="519"/>
      <c r="L442" s="519"/>
      <c r="M442" s="519"/>
      <c r="N442" s="549"/>
      <c r="V442" s="228"/>
      <c r="W442" s="229"/>
      <c r="AB442" s="229"/>
      <c r="AC442" s="229"/>
      <c r="AE442" s="229"/>
      <c r="AF442" s="227" t="s">
        <v>753</v>
      </c>
    </row>
    <row r="443" spans="1:32" s="226" customFormat="1" ht="22.5" customHeight="1" x14ac:dyDescent="0.2">
      <c r="A443" s="264"/>
      <c r="B443" s="265" t="s">
        <v>749</v>
      </c>
      <c r="C443" s="519" t="s">
        <v>536</v>
      </c>
      <c r="D443" s="519"/>
      <c r="E443" s="519"/>
      <c r="F443" s="519"/>
      <c r="G443" s="519"/>
      <c r="H443" s="519"/>
      <c r="I443" s="519"/>
      <c r="J443" s="519"/>
      <c r="K443" s="519"/>
      <c r="L443" s="519"/>
      <c r="M443" s="519"/>
      <c r="N443" s="549"/>
      <c r="V443" s="228"/>
      <c r="W443" s="229"/>
      <c r="X443" s="227" t="s">
        <v>536</v>
      </c>
      <c r="AB443" s="229"/>
      <c r="AC443" s="229"/>
      <c r="AE443" s="229"/>
    </row>
    <row r="444" spans="1:32" s="226" customFormat="1" ht="22.5" customHeight="1" x14ac:dyDescent="0.2">
      <c r="A444" s="264"/>
      <c r="B444" s="265" t="s">
        <v>750</v>
      </c>
      <c r="C444" s="519" t="s">
        <v>537</v>
      </c>
      <c r="D444" s="519"/>
      <c r="E444" s="519"/>
      <c r="F444" s="519"/>
      <c r="G444" s="519"/>
      <c r="H444" s="519"/>
      <c r="I444" s="519"/>
      <c r="J444" s="519"/>
      <c r="K444" s="519"/>
      <c r="L444" s="519"/>
      <c r="M444" s="519"/>
      <c r="N444" s="549"/>
      <c r="V444" s="228"/>
      <c r="W444" s="229"/>
      <c r="X444" s="227" t="s">
        <v>537</v>
      </c>
      <c r="AB444" s="229"/>
      <c r="AC444" s="229"/>
      <c r="AE444" s="229"/>
    </row>
    <row r="445" spans="1:32" s="226" customFormat="1" ht="1.5" customHeight="1" x14ac:dyDescent="0.2">
      <c r="A445" s="282"/>
      <c r="B445" s="279"/>
      <c r="C445" s="279"/>
      <c r="D445" s="279"/>
      <c r="E445" s="279"/>
      <c r="F445" s="282"/>
      <c r="G445" s="282"/>
      <c r="H445" s="282"/>
      <c r="I445" s="282"/>
      <c r="J445" s="283"/>
      <c r="K445" s="282"/>
      <c r="L445" s="283"/>
      <c r="M445" s="268"/>
      <c r="N445" s="283"/>
      <c r="V445" s="228"/>
      <c r="W445" s="229"/>
      <c r="AB445" s="229"/>
      <c r="AC445" s="229"/>
      <c r="AE445" s="229"/>
    </row>
    <row r="446" spans="1:32" s="226" customFormat="1" ht="12" customHeight="1" x14ac:dyDescent="0.2">
      <c r="A446" s="284"/>
      <c r="B446" s="285"/>
      <c r="C446" s="550" t="s">
        <v>754</v>
      </c>
      <c r="D446" s="550"/>
      <c r="E446" s="550"/>
      <c r="F446" s="550"/>
      <c r="G446" s="550"/>
      <c r="H446" s="550"/>
      <c r="I446" s="550"/>
      <c r="J446" s="550"/>
      <c r="K446" s="550"/>
      <c r="L446" s="286">
        <v>244987.04</v>
      </c>
      <c r="M446" s="287"/>
      <c r="N446" s="288"/>
      <c r="V446" s="228"/>
      <c r="W446" s="229"/>
      <c r="AB446" s="229"/>
      <c r="AC446" s="229" t="s">
        <v>754</v>
      </c>
      <c r="AE446" s="229"/>
    </row>
    <row r="447" spans="1:32" s="226" customFormat="1" ht="12" customHeight="1" x14ac:dyDescent="0.2">
      <c r="A447" s="538" t="s">
        <v>755</v>
      </c>
      <c r="B447" s="539"/>
      <c r="C447" s="539"/>
      <c r="D447" s="539"/>
      <c r="E447" s="539"/>
      <c r="F447" s="539"/>
      <c r="G447" s="539"/>
      <c r="H447" s="539"/>
      <c r="I447" s="539"/>
      <c r="J447" s="539"/>
      <c r="K447" s="539"/>
      <c r="L447" s="539"/>
      <c r="M447" s="539"/>
      <c r="N447" s="540"/>
      <c r="V447" s="228" t="s">
        <v>755</v>
      </c>
      <c r="W447" s="229"/>
      <c r="AB447" s="229"/>
      <c r="AC447" s="229"/>
      <c r="AE447" s="229"/>
    </row>
    <row r="448" spans="1:32" s="226" customFormat="1" ht="45" customHeight="1" x14ac:dyDescent="0.2">
      <c r="A448" s="258">
        <v>50</v>
      </c>
      <c r="B448" s="259" t="s">
        <v>756</v>
      </c>
      <c r="C448" s="541" t="s">
        <v>538</v>
      </c>
      <c r="D448" s="541"/>
      <c r="E448" s="541"/>
      <c r="F448" s="260" t="s">
        <v>663</v>
      </c>
      <c r="G448" s="260"/>
      <c r="H448" s="260"/>
      <c r="I448" s="261">
        <v>1</v>
      </c>
      <c r="J448" s="262"/>
      <c r="K448" s="260"/>
      <c r="L448" s="262"/>
      <c r="M448" s="260"/>
      <c r="N448" s="263"/>
      <c r="V448" s="228"/>
      <c r="W448" s="229" t="s">
        <v>538</v>
      </c>
      <c r="AB448" s="229"/>
      <c r="AC448" s="229"/>
      <c r="AE448" s="229"/>
    </row>
    <row r="449" spans="1:31" s="226" customFormat="1" ht="45" customHeight="1" x14ac:dyDescent="0.2">
      <c r="A449" s="264"/>
      <c r="B449" s="265" t="s">
        <v>757</v>
      </c>
      <c r="C449" s="519" t="s">
        <v>539</v>
      </c>
      <c r="D449" s="519"/>
      <c r="E449" s="519"/>
      <c r="F449" s="519"/>
      <c r="G449" s="519"/>
      <c r="H449" s="519"/>
      <c r="I449" s="519"/>
      <c r="J449" s="519"/>
      <c r="K449" s="519"/>
      <c r="L449" s="519"/>
      <c r="M449" s="519"/>
      <c r="N449" s="549"/>
      <c r="V449" s="228"/>
      <c r="W449" s="229"/>
      <c r="X449" s="227" t="s">
        <v>539</v>
      </c>
      <c r="AB449" s="229"/>
      <c r="AC449" s="229"/>
      <c r="AE449" s="229"/>
    </row>
    <row r="450" spans="1:31" s="226" customFormat="1" ht="12" x14ac:dyDescent="0.2">
      <c r="A450" s="266"/>
      <c r="B450" s="267">
        <v>1</v>
      </c>
      <c r="C450" s="519" t="s">
        <v>466</v>
      </c>
      <c r="D450" s="519"/>
      <c r="E450" s="519"/>
      <c r="F450" s="268"/>
      <c r="G450" s="268"/>
      <c r="H450" s="268"/>
      <c r="I450" s="268"/>
      <c r="J450" s="269">
        <v>103.26</v>
      </c>
      <c r="K450" s="280">
        <v>1.3</v>
      </c>
      <c r="L450" s="269">
        <v>134.24</v>
      </c>
      <c r="M450" s="271">
        <v>20.34</v>
      </c>
      <c r="N450" s="272">
        <v>2730</v>
      </c>
      <c r="V450" s="228"/>
      <c r="W450" s="229"/>
      <c r="Y450" s="227" t="s">
        <v>466</v>
      </c>
      <c r="AB450" s="229"/>
      <c r="AC450" s="229"/>
      <c r="AE450" s="229"/>
    </row>
    <row r="451" spans="1:31" s="226" customFormat="1" ht="12" x14ac:dyDescent="0.2">
      <c r="A451" s="266"/>
      <c r="B451" s="265"/>
      <c r="C451" s="547" t="s">
        <v>467</v>
      </c>
      <c r="D451" s="547"/>
      <c r="E451" s="547"/>
      <c r="F451" s="268" t="s">
        <v>654</v>
      </c>
      <c r="G451" s="280">
        <v>6.3</v>
      </c>
      <c r="H451" s="280">
        <v>1.3</v>
      </c>
      <c r="I451" s="271">
        <v>8.19</v>
      </c>
      <c r="J451" s="269"/>
      <c r="K451" s="268"/>
      <c r="L451" s="269"/>
      <c r="M451" s="268"/>
      <c r="N451" s="272"/>
      <c r="V451" s="228"/>
      <c r="W451" s="229"/>
      <c r="Z451" s="227" t="s">
        <v>467</v>
      </c>
      <c r="AB451" s="229"/>
      <c r="AC451" s="229"/>
      <c r="AE451" s="229"/>
    </row>
    <row r="452" spans="1:31" s="226" customFormat="1" ht="12" customHeight="1" x14ac:dyDescent="0.2">
      <c r="A452" s="266"/>
      <c r="B452" s="265"/>
      <c r="C452" s="548" t="s">
        <v>468</v>
      </c>
      <c r="D452" s="548"/>
      <c r="E452" s="548"/>
      <c r="F452" s="274"/>
      <c r="G452" s="274"/>
      <c r="H452" s="274"/>
      <c r="I452" s="274"/>
      <c r="J452" s="275">
        <v>103.26</v>
      </c>
      <c r="K452" s="274"/>
      <c r="L452" s="275">
        <v>134.24</v>
      </c>
      <c r="M452" s="274"/>
      <c r="N452" s="276"/>
      <c r="V452" s="228"/>
      <c r="W452" s="229"/>
      <c r="AA452" s="227" t="s">
        <v>468</v>
      </c>
      <c r="AB452" s="229"/>
      <c r="AC452" s="229"/>
      <c r="AE452" s="229"/>
    </row>
    <row r="453" spans="1:31" s="226" customFormat="1" ht="12" x14ac:dyDescent="0.2">
      <c r="A453" s="266"/>
      <c r="B453" s="265"/>
      <c r="C453" s="519" t="s">
        <v>469</v>
      </c>
      <c r="D453" s="519"/>
      <c r="E453" s="519"/>
      <c r="F453" s="268"/>
      <c r="G453" s="268"/>
      <c r="H453" s="268"/>
      <c r="I453" s="268"/>
      <c r="J453" s="269"/>
      <c r="K453" s="268"/>
      <c r="L453" s="269">
        <v>134.24</v>
      </c>
      <c r="M453" s="268"/>
      <c r="N453" s="272">
        <v>2730</v>
      </c>
      <c r="V453" s="228"/>
      <c r="W453" s="229"/>
      <c r="Z453" s="227" t="s">
        <v>469</v>
      </c>
      <c r="AB453" s="229"/>
      <c r="AC453" s="229"/>
      <c r="AE453" s="229"/>
    </row>
    <row r="454" spans="1:31" s="226" customFormat="1" ht="33.75" customHeight="1" x14ac:dyDescent="0.2">
      <c r="A454" s="266"/>
      <c r="B454" s="265" t="s">
        <v>758</v>
      </c>
      <c r="C454" s="519" t="s">
        <v>540</v>
      </c>
      <c r="D454" s="519"/>
      <c r="E454" s="519"/>
      <c r="F454" s="268" t="s">
        <v>656</v>
      </c>
      <c r="G454" s="277">
        <v>74</v>
      </c>
      <c r="H454" s="268"/>
      <c r="I454" s="277">
        <v>74</v>
      </c>
      <c r="J454" s="269"/>
      <c r="K454" s="268"/>
      <c r="L454" s="269">
        <v>99.34</v>
      </c>
      <c r="M454" s="268"/>
      <c r="N454" s="272">
        <v>2020</v>
      </c>
      <c r="V454" s="228"/>
      <c r="W454" s="229"/>
      <c r="Z454" s="227" t="s">
        <v>540</v>
      </c>
      <c r="AB454" s="229"/>
      <c r="AC454" s="229"/>
      <c r="AE454" s="229"/>
    </row>
    <row r="455" spans="1:31" s="226" customFormat="1" ht="33.75" customHeight="1" x14ac:dyDescent="0.2">
      <c r="A455" s="266"/>
      <c r="B455" s="265" t="s">
        <v>759</v>
      </c>
      <c r="C455" s="547" t="s">
        <v>541</v>
      </c>
      <c r="D455" s="547"/>
      <c r="E455" s="547"/>
      <c r="F455" s="268" t="s">
        <v>656</v>
      </c>
      <c r="G455" s="277">
        <v>36</v>
      </c>
      <c r="H455" s="268"/>
      <c r="I455" s="277">
        <v>36</v>
      </c>
      <c r="J455" s="269"/>
      <c r="K455" s="268"/>
      <c r="L455" s="269">
        <v>48.33</v>
      </c>
      <c r="M455" s="268"/>
      <c r="N455" s="272">
        <v>983</v>
      </c>
      <c r="V455" s="228"/>
      <c r="W455" s="229"/>
      <c r="Z455" s="227" t="s">
        <v>541</v>
      </c>
      <c r="AB455" s="229"/>
      <c r="AC455" s="229"/>
      <c r="AE455" s="229"/>
    </row>
    <row r="456" spans="1:31" s="226" customFormat="1" ht="12" customHeight="1" x14ac:dyDescent="0.2">
      <c r="A456" s="278"/>
      <c r="B456" s="279"/>
      <c r="C456" s="550" t="s">
        <v>472</v>
      </c>
      <c r="D456" s="550"/>
      <c r="E456" s="550"/>
      <c r="F456" s="260"/>
      <c r="G456" s="260"/>
      <c r="H456" s="260"/>
      <c r="I456" s="260"/>
      <c r="J456" s="262"/>
      <c r="K456" s="260"/>
      <c r="L456" s="262">
        <v>281.91000000000003</v>
      </c>
      <c r="M456" s="274"/>
      <c r="N456" s="263">
        <v>5733</v>
      </c>
      <c r="V456" s="228"/>
      <c r="W456" s="229"/>
      <c r="AB456" s="229" t="s">
        <v>472</v>
      </c>
      <c r="AC456" s="229"/>
      <c r="AE456" s="229"/>
    </row>
    <row r="457" spans="1:31" s="226" customFormat="1" ht="33.75" customHeight="1" x14ac:dyDescent="0.2">
      <c r="A457" s="258">
        <v>51</v>
      </c>
      <c r="B457" s="259" t="s">
        <v>760</v>
      </c>
      <c r="C457" s="541" t="s">
        <v>542</v>
      </c>
      <c r="D457" s="541"/>
      <c r="E457" s="541"/>
      <c r="F457" s="260" t="s">
        <v>663</v>
      </c>
      <c r="G457" s="260"/>
      <c r="H457" s="260"/>
      <c r="I457" s="261">
        <v>3</v>
      </c>
      <c r="J457" s="262"/>
      <c r="K457" s="260"/>
      <c r="L457" s="262"/>
      <c r="M457" s="260"/>
      <c r="N457" s="263"/>
      <c r="V457" s="228"/>
      <c r="W457" s="229" t="s">
        <v>542</v>
      </c>
      <c r="AB457" s="229"/>
      <c r="AC457" s="229"/>
      <c r="AE457" s="229"/>
    </row>
    <row r="458" spans="1:31" s="226" customFormat="1" ht="45" customHeight="1" x14ac:dyDescent="0.2">
      <c r="A458" s="264"/>
      <c r="B458" s="265" t="s">
        <v>757</v>
      </c>
      <c r="C458" s="519" t="s">
        <v>539</v>
      </c>
      <c r="D458" s="519"/>
      <c r="E458" s="519"/>
      <c r="F458" s="519"/>
      <c r="G458" s="519"/>
      <c r="H458" s="519"/>
      <c r="I458" s="519"/>
      <c r="J458" s="519"/>
      <c r="K458" s="519"/>
      <c r="L458" s="519"/>
      <c r="M458" s="519"/>
      <c r="N458" s="549"/>
      <c r="V458" s="228"/>
      <c r="W458" s="229"/>
      <c r="X458" s="227" t="s">
        <v>539</v>
      </c>
      <c r="AB458" s="229"/>
      <c r="AC458" s="229"/>
      <c r="AE458" s="229"/>
    </row>
    <row r="459" spans="1:31" s="226" customFormat="1" ht="12" x14ac:dyDescent="0.2">
      <c r="A459" s="266"/>
      <c r="B459" s="267">
        <v>1</v>
      </c>
      <c r="C459" s="519" t="s">
        <v>466</v>
      </c>
      <c r="D459" s="519"/>
      <c r="E459" s="519"/>
      <c r="F459" s="268"/>
      <c r="G459" s="268"/>
      <c r="H459" s="268"/>
      <c r="I459" s="268"/>
      <c r="J459" s="269">
        <v>124.16</v>
      </c>
      <c r="K459" s="280">
        <v>1.3</v>
      </c>
      <c r="L459" s="269">
        <v>484.22</v>
      </c>
      <c r="M459" s="271">
        <v>20.34</v>
      </c>
      <c r="N459" s="272">
        <v>9849</v>
      </c>
      <c r="V459" s="228"/>
      <c r="W459" s="229"/>
      <c r="Y459" s="227" t="s">
        <v>466</v>
      </c>
      <c r="AB459" s="229"/>
      <c r="AC459" s="229"/>
      <c r="AE459" s="229"/>
    </row>
    <row r="460" spans="1:31" s="226" customFormat="1" ht="12" x14ac:dyDescent="0.2">
      <c r="A460" s="266"/>
      <c r="B460" s="265"/>
      <c r="C460" s="547" t="s">
        <v>467</v>
      </c>
      <c r="D460" s="547"/>
      <c r="E460" s="547"/>
      <c r="F460" s="268" t="s">
        <v>654</v>
      </c>
      <c r="G460" s="280">
        <v>8.1</v>
      </c>
      <c r="H460" s="280">
        <v>1.3</v>
      </c>
      <c r="I460" s="271">
        <v>31.59</v>
      </c>
      <c r="J460" s="269"/>
      <c r="K460" s="268"/>
      <c r="L460" s="269"/>
      <c r="M460" s="268"/>
      <c r="N460" s="272"/>
      <c r="V460" s="228"/>
      <c r="W460" s="229"/>
      <c r="Z460" s="227" t="s">
        <v>467</v>
      </c>
      <c r="AB460" s="229"/>
      <c r="AC460" s="229"/>
      <c r="AE460" s="229"/>
    </row>
    <row r="461" spans="1:31" s="226" customFormat="1" ht="12" customHeight="1" x14ac:dyDescent="0.2">
      <c r="A461" s="266"/>
      <c r="B461" s="265"/>
      <c r="C461" s="548" t="s">
        <v>468</v>
      </c>
      <c r="D461" s="548"/>
      <c r="E461" s="548"/>
      <c r="F461" s="274"/>
      <c r="G461" s="274"/>
      <c r="H461" s="274"/>
      <c r="I461" s="274"/>
      <c r="J461" s="275">
        <v>124.16</v>
      </c>
      <c r="K461" s="274"/>
      <c r="L461" s="275">
        <v>484.22</v>
      </c>
      <c r="M461" s="274"/>
      <c r="N461" s="276"/>
      <c r="V461" s="228"/>
      <c r="W461" s="229"/>
      <c r="AA461" s="227" t="s">
        <v>468</v>
      </c>
      <c r="AB461" s="229"/>
      <c r="AC461" s="229"/>
      <c r="AE461" s="229"/>
    </row>
    <row r="462" spans="1:31" s="226" customFormat="1" ht="12" x14ac:dyDescent="0.2">
      <c r="A462" s="266"/>
      <c r="B462" s="265"/>
      <c r="C462" s="519" t="s">
        <v>469</v>
      </c>
      <c r="D462" s="519"/>
      <c r="E462" s="519"/>
      <c r="F462" s="268"/>
      <c r="G462" s="268"/>
      <c r="H462" s="268"/>
      <c r="I462" s="268"/>
      <c r="J462" s="269"/>
      <c r="K462" s="268"/>
      <c r="L462" s="269">
        <v>484.22</v>
      </c>
      <c r="M462" s="268"/>
      <c r="N462" s="272">
        <v>9849</v>
      </c>
      <c r="V462" s="228"/>
      <c r="W462" s="229"/>
      <c r="Z462" s="227" t="s">
        <v>469</v>
      </c>
      <c r="AB462" s="229"/>
      <c r="AC462" s="229"/>
      <c r="AE462" s="229"/>
    </row>
    <row r="463" spans="1:31" s="226" customFormat="1" ht="33.75" customHeight="1" x14ac:dyDescent="0.2">
      <c r="A463" s="266"/>
      <c r="B463" s="265" t="s">
        <v>758</v>
      </c>
      <c r="C463" s="519" t="s">
        <v>540</v>
      </c>
      <c r="D463" s="519"/>
      <c r="E463" s="519"/>
      <c r="F463" s="268" t="s">
        <v>656</v>
      </c>
      <c r="G463" s="277">
        <v>74</v>
      </c>
      <c r="H463" s="268"/>
      <c r="I463" s="277">
        <v>74</v>
      </c>
      <c r="J463" s="269"/>
      <c r="K463" s="268"/>
      <c r="L463" s="269">
        <v>358.32</v>
      </c>
      <c r="M463" s="268"/>
      <c r="N463" s="272">
        <v>7288</v>
      </c>
      <c r="V463" s="228"/>
      <c r="W463" s="229"/>
      <c r="Z463" s="227" t="s">
        <v>540</v>
      </c>
      <c r="AB463" s="229"/>
      <c r="AC463" s="229"/>
      <c r="AE463" s="229"/>
    </row>
    <row r="464" spans="1:31" s="226" customFormat="1" ht="33.75" customHeight="1" x14ac:dyDescent="0.2">
      <c r="A464" s="266"/>
      <c r="B464" s="265" t="s">
        <v>759</v>
      </c>
      <c r="C464" s="547" t="s">
        <v>541</v>
      </c>
      <c r="D464" s="547"/>
      <c r="E464" s="547"/>
      <c r="F464" s="268" t="s">
        <v>656</v>
      </c>
      <c r="G464" s="277">
        <v>36</v>
      </c>
      <c r="H464" s="268"/>
      <c r="I464" s="277">
        <v>36</v>
      </c>
      <c r="J464" s="269"/>
      <c r="K464" s="268"/>
      <c r="L464" s="269">
        <v>174.32</v>
      </c>
      <c r="M464" s="268"/>
      <c r="N464" s="272">
        <v>3546</v>
      </c>
      <c r="V464" s="228"/>
      <c r="W464" s="229"/>
      <c r="Z464" s="227" t="s">
        <v>541</v>
      </c>
      <c r="AB464" s="229"/>
      <c r="AC464" s="229"/>
      <c r="AE464" s="229"/>
    </row>
    <row r="465" spans="1:31" s="226" customFormat="1" ht="12" customHeight="1" x14ac:dyDescent="0.2">
      <c r="A465" s="278"/>
      <c r="B465" s="279"/>
      <c r="C465" s="550" t="s">
        <v>472</v>
      </c>
      <c r="D465" s="550"/>
      <c r="E465" s="550"/>
      <c r="F465" s="260"/>
      <c r="G465" s="260"/>
      <c r="H465" s="260"/>
      <c r="I465" s="260"/>
      <c r="J465" s="262"/>
      <c r="K465" s="260"/>
      <c r="L465" s="262">
        <v>1016.86</v>
      </c>
      <c r="M465" s="274"/>
      <c r="N465" s="263">
        <v>20683</v>
      </c>
      <c r="V465" s="228"/>
      <c r="W465" s="229"/>
      <c r="AB465" s="229" t="s">
        <v>472</v>
      </c>
      <c r="AC465" s="229"/>
      <c r="AE465" s="229"/>
    </row>
    <row r="466" spans="1:31" s="226" customFormat="1" ht="33.75" customHeight="1" x14ac:dyDescent="0.2">
      <c r="A466" s="258">
        <v>52</v>
      </c>
      <c r="B466" s="259" t="s">
        <v>761</v>
      </c>
      <c r="C466" s="541" t="s">
        <v>543</v>
      </c>
      <c r="D466" s="541"/>
      <c r="E466" s="541"/>
      <c r="F466" s="260" t="s">
        <v>762</v>
      </c>
      <c r="G466" s="260"/>
      <c r="H466" s="260"/>
      <c r="I466" s="261">
        <v>9</v>
      </c>
      <c r="J466" s="262"/>
      <c r="K466" s="260"/>
      <c r="L466" s="262"/>
      <c r="M466" s="260"/>
      <c r="N466" s="263"/>
      <c r="V466" s="228"/>
      <c r="W466" s="229" t="s">
        <v>543</v>
      </c>
      <c r="AB466" s="229"/>
      <c r="AC466" s="229"/>
      <c r="AE466" s="229"/>
    </row>
    <row r="467" spans="1:31" s="226" customFormat="1" ht="45" customHeight="1" x14ac:dyDescent="0.2">
      <c r="A467" s="264"/>
      <c r="B467" s="265" t="s">
        <v>757</v>
      </c>
      <c r="C467" s="519" t="s">
        <v>539</v>
      </c>
      <c r="D467" s="519"/>
      <c r="E467" s="519"/>
      <c r="F467" s="519"/>
      <c r="G467" s="519"/>
      <c r="H467" s="519"/>
      <c r="I467" s="519"/>
      <c r="J467" s="519"/>
      <c r="K467" s="519"/>
      <c r="L467" s="519"/>
      <c r="M467" s="519"/>
      <c r="N467" s="549"/>
      <c r="V467" s="228"/>
      <c r="W467" s="229"/>
      <c r="X467" s="227" t="s">
        <v>539</v>
      </c>
      <c r="AB467" s="229"/>
      <c r="AC467" s="229"/>
      <c r="AE467" s="229"/>
    </row>
    <row r="468" spans="1:31" s="226" customFormat="1" ht="12" x14ac:dyDescent="0.2">
      <c r="A468" s="266"/>
      <c r="B468" s="267">
        <v>1</v>
      </c>
      <c r="C468" s="519" t="s">
        <v>466</v>
      </c>
      <c r="D468" s="519"/>
      <c r="E468" s="519"/>
      <c r="F468" s="268"/>
      <c r="G468" s="268"/>
      <c r="H468" s="268"/>
      <c r="I468" s="268"/>
      <c r="J468" s="269">
        <v>19.75</v>
      </c>
      <c r="K468" s="280">
        <v>1.3</v>
      </c>
      <c r="L468" s="269">
        <v>231.08</v>
      </c>
      <c r="M468" s="271">
        <v>20.34</v>
      </c>
      <c r="N468" s="272">
        <v>4700</v>
      </c>
      <c r="V468" s="228"/>
      <c r="W468" s="229"/>
      <c r="Y468" s="227" t="s">
        <v>466</v>
      </c>
      <c r="AB468" s="229"/>
      <c r="AC468" s="229"/>
      <c r="AE468" s="229"/>
    </row>
    <row r="469" spans="1:31" s="226" customFormat="1" ht="12" x14ac:dyDescent="0.2">
      <c r="A469" s="266"/>
      <c r="B469" s="265"/>
      <c r="C469" s="547" t="s">
        <v>467</v>
      </c>
      <c r="D469" s="547"/>
      <c r="E469" s="547"/>
      <c r="F469" s="268" t="s">
        <v>654</v>
      </c>
      <c r="G469" s="271">
        <v>1.22</v>
      </c>
      <c r="H469" s="280">
        <v>1.3</v>
      </c>
      <c r="I469" s="270">
        <v>14.273999999999999</v>
      </c>
      <c r="J469" s="269"/>
      <c r="K469" s="268"/>
      <c r="L469" s="269"/>
      <c r="M469" s="268"/>
      <c r="N469" s="272"/>
      <c r="V469" s="228"/>
      <c r="W469" s="229"/>
      <c r="Z469" s="227" t="s">
        <v>467</v>
      </c>
      <c r="AB469" s="229"/>
      <c r="AC469" s="229"/>
      <c r="AE469" s="229"/>
    </row>
    <row r="470" spans="1:31" s="226" customFormat="1" ht="12" customHeight="1" x14ac:dyDescent="0.2">
      <c r="A470" s="266"/>
      <c r="B470" s="265"/>
      <c r="C470" s="548" t="s">
        <v>468</v>
      </c>
      <c r="D470" s="548"/>
      <c r="E470" s="548"/>
      <c r="F470" s="274"/>
      <c r="G470" s="274"/>
      <c r="H470" s="274"/>
      <c r="I470" s="274"/>
      <c r="J470" s="275">
        <v>19.75</v>
      </c>
      <c r="K470" s="274"/>
      <c r="L470" s="275">
        <v>231.08</v>
      </c>
      <c r="M470" s="274"/>
      <c r="N470" s="276"/>
      <c r="V470" s="228"/>
      <c r="W470" s="229"/>
      <c r="AA470" s="227" t="s">
        <v>468</v>
      </c>
      <c r="AB470" s="229"/>
      <c r="AC470" s="229"/>
      <c r="AE470" s="229"/>
    </row>
    <row r="471" spans="1:31" s="226" customFormat="1" ht="12" x14ac:dyDescent="0.2">
      <c r="A471" s="266"/>
      <c r="B471" s="265"/>
      <c r="C471" s="519" t="s">
        <v>469</v>
      </c>
      <c r="D471" s="519"/>
      <c r="E471" s="519"/>
      <c r="F471" s="268"/>
      <c r="G471" s="268"/>
      <c r="H471" s="268"/>
      <c r="I471" s="268"/>
      <c r="J471" s="269"/>
      <c r="K471" s="268"/>
      <c r="L471" s="269">
        <v>231.08</v>
      </c>
      <c r="M471" s="268"/>
      <c r="N471" s="272">
        <v>4700</v>
      </c>
      <c r="V471" s="228"/>
      <c r="W471" s="229"/>
      <c r="Z471" s="227" t="s">
        <v>469</v>
      </c>
      <c r="AB471" s="229"/>
      <c r="AC471" s="229"/>
      <c r="AE471" s="229"/>
    </row>
    <row r="472" spans="1:31" s="226" customFormat="1" ht="33.75" customHeight="1" x14ac:dyDescent="0.2">
      <c r="A472" s="266"/>
      <c r="B472" s="265" t="s">
        <v>758</v>
      </c>
      <c r="C472" s="519" t="s">
        <v>540</v>
      </c>
      <c r="D472" s="519"/>
      <c r="E472" s="519"/>
      <c r="F472" s="268" t="s">
        <v>656</v>
      </c>
      <c r="G472" s="277">
        <v>74</v>
      </c>
      <c r="H472" s="268"/>
      <c r="I472" s="277">
        <v>74</v>
      </c>
      <c r="J472" s="269"/>
      <c r="K472" s="268"/>
      <c r="L472" s="269">
        <v>171</v>
      </c>
      <c r="M472" s="268"/>
      <c r="N472" s="272">
        <v>3478</v>
      </c>
      <c r="V472" s="228"/>
      <c r="W472" s="229"/>
      <c r="Z472" s="227" t="s">
        <v>540</v>
      </c>
      <c r="AB472" s="229"/>
      <c r="AC472" s="229"/>
      <c r="AE472" s="229"/>
    </row>
    <row r="473" spans="1:31" s="226" customFormat="1" ht="33.75" customHeight="1" x14ac:dyDescent="0.2">
      <c r="A473" s="266"/>
      <c r="B473" s="265" t="s">
        <v>759</v>
      </c>
      <c r="C473" s="547" t="s">
        <v>541</v>
      </c>
      <c r="D473" s="547"/>
      <c r="E473" s="547"/>
      <c r="F473" s="268" t="s">
        <v>656</v>
      </c>
      <c r="G473" s="277">
        <v>36</v>
      </c>
      <c r="H473" s="268"/>
      <c r="I473" s="277">
        <v>36</v>
      </c>
      <c r="J473" s="269"/>
      <c r="K473" s="268"/>
      <c r="L473" s="269">
        <v>83.19</v>
      </c>
      <c r="M473" s="268"/>
      <c r="N473" s="272">
        <v>1692</v>
      </c>
      <c r="V473" s="228"/>
      <c r="W473" s="229"/>
      <c r="Z473" s="227" t="s">
        <v>541</v>
      </c>
      <c r="AB473" s="229"/>
      <c r="AC473" s="229"/>
      <c r="AE473" s="229"/>
    </row>
    <row r="474" spans="1:31" s="226" customFormat="1" ht="12" customHeight="1" x14ac:dyDescent="0.2">
      <c r="A474" s="278"/>
      <c r="B474" s="279"/>
      <c r="C474" s="550" t="s">
        <v>472</v>
      </c>
      <c r="D474" s="550"/>
      <c r="E474" s="550"/>
      <c r="F474" s="260"/>
      <c r="G474" s="260"/>
      <c r="H474" s="260"/>
      <c r="I474" s="260"/>
      <c r="J474" s="262"/>
      <c r="K474" s="260"/>
      <c r="L474" s="262">
        <v>485.27</v>
      </c>
      <c r="M474" s="274"/>
      <c r="N474" s="263">
        <v>9870</v>
      </c>
      <c r="V474" s="228"/>
      <c r="W474" s="229"/>
      <c r="AB474" s="229" t="s">
        <v>472</v>
      </c>
      <c r="AC474" s="229"/>
      <c r="AE474" s="229"/>
    </row>
    <row r="475" spans="1:31" s="226" customFormat="1" ht="33.75" customHeight="1" x14ac:dyDescent="0.2">
      <c r="A475" s="258">
        <v>53</v>
      </c>
      <c r="B475" s="259" t="s">
        <v>763</v>
      </c>
      <c r="C475" s="541" t="s">
        <v>544</v>
      </c>
      <c r="D475" s="541"/>
      <c r="E475" s="541"/>
      <c r="F475" s="260" t="s">
        <v>762</v>
      </c>
      <c r="G475" s="260"/>
      <c r="H475" s="260"/>
      <c r="I475" s="261">
        <v>1</v>
      </c>
      <c r="J475" s="262"/>
      <c r="K475" s="260"/>
      <c r="L475" s="262"/>
      <c r="M475" s="260"/>
      <c r="N475" s="263"/>
      <c r="V475" s="228"/>
      <c r="W475" s="229" t="s">
        <v>544</v>
      </c>
      <c r="AB475" s="229"/>
      <c r="AC475" s="229"/>
      <c r="AE475" s="229"/>
    </row>
    <row r="476" spans="1:31" s="226" customFormat="1" ht="45" customHeight="1" x14ac:dyDescent="0.2">
      <c r="A476" s="264"/>
      <c r="B476" s="265" t="s">
        <v>757</v>
      </c>
      <c r="C476" s="519" t="s">
        <v>539</v>
      </c>
      <c r="D476" s="519"/>
      <c r="E476" s="519"/>
      <c r="F476" s="519"/>
      <c r="G476" s="519"/>
      <c r="H476" s="519"/>
      <c r="I476" s="519"/>
      <c r="J476" s="519"/>
      <c r="K476" s="519"/>
      <c r="L476" s="519"/>
      <c r="M476" s="519"/>
      <c r="N476" s="549"/>
      <c r="V476" s="228"/>
      <c r="W476" s="229"/>
      <c r="X476" s="227" t="s">
        <v>539</v>
      </c>
      <c r="AB476" s="229"/>
      <c r="AC476" s="229"/>
      <c r="AE476" s="229"/>
    </row>
    <row r="477" spans="1:31" s="226" customFormat="1" ht="12" x14ac:dyDescent="0.2">
      <c r="A477" s="266"/>
      <c r="B477" s="267">
        <v>1</v>
      </c>
      <c r="C477" s="519" t="s">
        <v>466</v>
      </c>
      <c r="D477" s="519"/>
      <c r="E477" s="519"/>
      <c r="F477" s="268"/>
      <c r="G477" s="268"/>
      <c r="H477" s="268"/>
      <c r="I477" s="268"/>
      <c r="J477" s="269">
        <v>26.22</v>
      </c>
      <c r="K477" s="280">
        <v>1.3</v>
      </c>
      <c r="L477" s="269">
        <v>34.090000000000003</v>
      </c>
      <c r="M477" s="271">
        <v>20.34</v>
      </c>
      <c r="N477" s="272">
        <v>693</v>
      </c>
      <c r="V477" s="228"/>
      <c r="W477" s="229"/>
      <c r="Y477" s="227" t="s">
        <v>466</v>
      </c>
      <c r="AB477" s="229"/>
      <c r="AC477" s="229"/>
      <c r="AE477" s="229"/>
    </row>
    <row r="478" spans="1:31" s="226" customFormat="1" ht="12" x14ac:dyDescent="0.2">
      <c r="A478" s="266"/>
      <c r="B478" s="265"/>
      <c r="C478" s="547" t="s">
        <v>467</v>
      </c>
      <c r="D478" s="547"/>
      <c r="E478" s="547"/>
      <c r="F478" s="268" t="s">
        <v>654</v>
      </c>
      <c r="G478" s="271">
        <v>1.62</v>
      </c>
      <c r="H478" s="280">
        <v>1.3</v>
      </c>
      <c r="I478" s="270">
        <v>2.1059999999999999</v>
      </c>
      <c r="J478" s="269"/>
      <c r="K478" s="268"/>
      <c r="L478" s="269"/>
      <c r="M478" s="268"/>
      <c r="N478" s="272"/>
      <c r="V478" s="228"/>
      <c r="W478" s="229"/>
      <c r="Z478" s="227" t="s">
        <v>467</v>
      </c>
      <c r="AB478" s="229"/>
      <c r="AC478" s="229"/>
      <c r="AE478" s="229"/>
    </row>
    <row r="479" spans="1:31" s="226" customFormat="1" ht="12" customHeight="1" x14ac:dyDescent="0.2">
      <c r="A479" s="266"/>
      <c r="B479" s="265"/>
      <c r="C479" s="548" t="s">
        <v>468</v>
      </c>
      <c r="D479" s="548"/>
      <c r="E479" s="548"/>
      <c r="F479" s="274"/>
      <c r="G479" s="274"/>
      <c r="H479" s="274"/>
      <c r="I479" s="274"/>
      <c r="J479" s="275">
        <v>26.22</v>
      </c>
      <c r="K479" s="274"/>
      <c r="L479" s="275">
        <v>34.090000000000003</v>
      </c>
      <c r="M479" s="274"/>
      <c r="N479" s="276"/>
      <c r="V479" s="228"/>
      <c r="W479" s="229"/>
      <c r="AA479" s="227" t="s">
        <v>468</v>
      </c>
      <c r="AB479" s="229"/>
      <c r="AC479" s="229"/>
      <c r="AE479" s="229"/>
    </row>
    <row r="480" spans="1:31" s="226" customFormat="1" ht="12" x14ac:dyDescent="0.2">
      <c r="A480" s="266"/>
      <c r="B480" s="265"/>
      <c r="C480" s="519" t="s">
        <v>469</v>
      </c>
      <c r="D480" s="519"/>
      <c r="E480" s="519"/>
      <c r="F480" s="268"/>
      <c r="G480" s="268"/>
      <c r="H480" s="268"/>
      <c r="I480" s="268"/>
      <c r="J480" s="269"/>
      <c r="K480" s="268"/>
      <c r="L480" s="269">
        <v>34.090000000000003</v>
      </c>
      <c r="M480" s="268"/>
      <c r="N480" s="272">
        <v>693</v>
      </c>
      <c r="V480" s="228"/>
      <c r="W480" s="229"/>
      <c r="Z480" s="227" t="s">
        <v>469</v>
      </c>
      <c r="AB480" s="229"/>
      <c r="AC480" s="229"/>
      <c r="AE480" s="229"/>
    </row>
    <row r="481" spans="1:31" s="226" customFormat="1" ht="33.75" customHeight="1" x14ac:dyDescent="0.2">
      <c r="A481" s="266"/>
      <c r="B481" s="265" t="s">
        <v>758</v>
      </c>
      <c r="C481" s="519" t="s">
        <v>540</v>
      </c>
      <c r="D481" s="519"/>
      <c r="E481" s="519"/>
      <c r="F481" s="268" t="s">
        <v>656</v>
      </c>
      <c r="G481" s="277">
        <v>74</v>
      </c>
      <c r="H481" s="268"/>
      <c r="I481" s="277">
        <v>74</v>
      </c>
      <c r="J481" s="269"/>
      <c r="K481" s="268"/>
      <c r="L481" s="269">
        <v>25.23</v>
      </c>
      <c r="M481" s="268"/>
      <c r="N481" s="272">
        <v>513</v>
      </c>
      <c r="V481" s="228"/>
      <c r="W481" s="229"/>
      <c r="Z481" s="227" t="s">
        <v>540</v>
      </c>
      <c r="AB481" s="229"/>
      <c r="AC481" s="229"/>
      <c r="AE481" s="229"/>
    </row>
    <row r="482" spans="1:31" s="226" customFormat="1" ht="33.75" customHeight="1" x14ac:dyDescent="0.2">
      <c r="A482" s="266"/>
      <c r="B482" s="265" t="s">
        <v>759</v>
      </c>
      <c r="C482" s="547" t="s">
        <v>541</v>
      </c>
      <c r="D482" s="547"/>
      <c r="E482" s="547"/>
      <c r="F482" s="268" t="s">
        <v>656</v>
      </c>
      <c r="G482" s="277">
        <v>36</v>
      </c>
      <c r="H482" s="268"/>
      <c r="I482" s="277">
        <v>36</v>
      </c>
      <c r="J482" s="269"/>
      <c r="K482" s="268"/>
      <c r="L482" s="269">
        <v>12.27</v>
      </c>
      <c r="M482" s="268"/>
      <c r="N482" s="272">
        <v>249</v>
      </c>
      <c r="V482" s="228"/>
      <c r="W482" s="229"/>
      <c r="Z482" s="227" t="s">
        <v>541</v>
      </c>
      <c r="AB482" s="229"/>
      <c r="AC482" s="229"/>
      <c r="AE482" s="229"/>
    </row>
    <row r="483" spans="1:31" s="226" customFormat="1" ht="12" customHeight="1" x14ac:dyDescent="0.2">
      <c r="A483" s="278"/>
      <c r="B483" s="279"/>
      <c r="C483" s="550" t="s">
        <v>472</v>
      </c>
      <c r="D483" s="550"/>
      <c r="E483" s="550"/>
      <c r="F483" s="260"/>
      <c r="G483" s="260"/>
      <c r="H483" s="260"/>
      <c r="I483" s="260"/>
      <c r="J483" s="262"/>
      <c r="K483" s="260"/>
      <c r="L483" s="262">
        <v>71.59</v>
      </c>
      <c r="M483" s="274"/>
      <c r="N483" s="263">
        <v>1455</v>
      </c>
      <c r="V483" s="228"/>
      <c r="W483" s="229"/>
      <c r="AB483" s="229" t="s">
        <v>472</v>
      </c>
      <c r="AC483" s="229"/>
      <c r="AE483" s="229"/>
    </row>
    <row r="484" spans="1:31" s="226" customFormat="1" ht="33.75" customHeight="1" x14ac:dyDescent="0.2">
      <c r="A484" s="258">
        <v>54</v>
      </c>
      <c r="B484" s="259" t="s">
        <v>764</v>
      </c>
      <c r="C484" s="541" t="s">
        <v>545</v>
      </c>
      <c r="D484" s="541"/>
      <c r="E484" s="541"/>
      <c r="F484" s="260" t="s">
        <v>765</v>
      </c>
      <c r="G484" s="260"/>
      <c r="H484" s="260"/>
      <c r="I484" s="293">
        <v>0.09</v>
      </c>
      <c r="J484" s="262"/>
      <c r="K484" s="260"/>
      <c r="L484" s="262"/>
      <c r="M484" s="260"/>
      <c r="N484" s="263"/>
      <c r="V484" s="228"/>
      <c r="W484" s="229" t="s">
        <v>545</v>
      </c>
      <c r="AB484" s="229"/>
      <c r="AC484" s="229"/>
      <c r="AE484" s="229"/>
    </row>
    <row r="485" spans="1:31" s="226" customFormat="1" ht="45" customHeight="1" x14ac:dyDescent="0.2">
      <c r="A485" s="264"/>
      <c r="B485" s="265" t="s">
        <v>757</v>
      </c>
      <c r="C485" s="519" t="s">
        <v>539</v>
      </c>
      <c r="D485" s="519"/>
      <c r="E485" s="519"/>
      <c r="F485" s="519"/>
      <c r="G485" s="519"/>
      <c r="H485" s="519"/>
      <c r="I485" s="519"/>
      <c r="J485" s="519"/>
      <c r="K485" s="519"/>
      <c r="L485" s="519"/>
      <c r="M485" s="519"/>
      <c r="N485" s="549"/>
      <c r="V485" s="228"/>
      <c r="W485" s="229"/>
      <c r="X485" s="227" t="s">
        <v>539</v>
      </c>
      <c r="AB485" s="229"/>
      <c r="AC485" s="229"/>
      <c r="AE485" s="229"/>
    </row>
    <row r="486" spans="1:31" s="226" customFormat="1" ht="12" x14ac:dyDescent="0.2">
      <c r="A486" s="266"/>
      <c r="B486" s="267">
        <v>1</v>
      </c>
      <c r="C486" s="519" t="s">
        <v>466</v>
      </c>
      <c r="D486" s="519"/>
      <c r="E486" s="519"/>
      <c r="F486" s="268"/>
      <c r="G486" s="268"/>
      <c r="H486" s="268"/>
      <c r="I486" s="268"/>
      <c r="J486" s="269">
        <v>209.76</v>
      </c>
      <c r="K486" s="280">
        <v>1.3</v>
      </c>
      <c r="L486" s="269">
        <v>24.54</v>
      </c>
      <c r="M486" s="271">
        <v>20.34</v>
      </c>
      <c r="N486" s="272">
        <v>499</v>
      </c>
      <c r="V486" s="228"/>
      <c r="W486" s="229"/>
      <c r="Y486" s="227" t="s">
        <v>466</v>
      </c>
      <c r="AB486" s="229"/>
      <c r="AC486" s="229"/>
      <c r="AE486" s="229"/>
    </row>
    <row r="487" spans="1:31" s="226" customFormat="1" ht="12" x14ac:dyDescent="0.2">
      <c r="A487" s="266"/>
      <c r="B487" s="265"/>
      <c r="C487" s="547" t="s">
        <v>467</v>
      </c>
      <c r="D487" s="547"/>
      <c r="E487" s="547"/>
      <c r="F487" s="268" t="s">
        <v>654</v>
      </c>
      <c r="G487" s="271">
        <v>12.96</v>
      </c>
      <c r="H487" s="280">
        <v>1.3</v>
      </c>
      <c r="I487" s="273">
        <v>1.5163199999999999</v>
      </c>
      <c r="J487" s="269"/>
      <c r="K487" s="268"/>
      <c r="L487" s="269"/>
      <c r="M487" s="268"/>
      <c r="N487" s="272"/>
      <c r="V487" s="228"/>
      <c r="W487" s="229"/>
      <c r="Z487" s="227" t="s">
        <v>467</v>
      </c>
      <c r="AB487" s="229"/>
      <c r="AC487" s="229"/>
      <c r="AE487" s="229"/>
    </row>
    <row r="488" spans="1:31" s="226" customFormat="1" ht="12" customHeight="1" x14ac:dyDescent="0.2">
      <c r="A488" s="266"/>
      <c r="B488" s="265"/>
      <c r="C488" s="548" t="s">
        <v>468</v>
      </c>
      <c r="D488" s="548"/>
      <c r="E488" s="548"/>
      <c r="F488" s="274"/>
      <c r="G488" s="274"/>
      <c r="H488" s="274"/>
      <c r="I488" s="274"/>
      <c r="J488" s="275">
        <v>209.76</v>
      </c>
      <c r="K488" s="274"/>
      <c r="L488" s="275">
        <v>24.54</v>
      </c>
      <c r="M488" s="274"/>
      <c r="N488" s="276"/>
      <c r="V488" s="228"/>
      <c r="W488" s="229"/>
      <c r="AA488" s="227" t="s">
        <v>468</v>
      </c>
      <c r="AB488" s="229"/>
      <c r="AC488" s="229"/>
      <c r="AE488" s="229"/>
    </row>
    <row r="489" spans="1:31" s="226" customFormat="1" ht="12" x14ac:dyDescent="0.2">
      <c r="A489" s="266"/>
      <c r="B489" s="265"/>
      <c r="C489" s="519" t="s">
        <v>469</v>
      </c>
      <c r="D489" s="519"/>
      <c r="E489" s="519"/>
      <c r="F489" s="268"/>
      <c r="G489" s="268"/>
      <c r="H489" s="268"/>
      <c r="I489" s="268"/>
      <c r="J489" s="269"/>
      <c r="K489" s="268"/>
      <c r="L489" s="269">
        <v>24.54</v>
      </c>
      <c r="M489" s="268"/>
      <c r="N489" s="272">
        <v>499</v>
      </c>
      <c r="V489" s="228"/>
      <c r="W489" s="229"/>
      <c r="Z489" s="227" t="s">
        <v>469</v>
      </c>
      <c r="AB489" s="229"/>
      <c r="AC489" s="229"/>
      <c r="AE489" s="229"/>
    </row>
    <row r="490" spans="1:31" s="226" customFormat="1" ht="33.75" customHeight="1" x14ac:dyDescent="0.2">
      <c r="A490" s="266"/>
      <c r="B490" s="265" t="s">
        <v>758</v>
      </c>
      <c r="C490" s="519" t="s">
        <v>540</v>
      </c>
      <c r="D490" s="519"/>
      <c r="E490" s="519"/>
      <c r="F490" s="268" t="s">
        <v>656</v>
      </c>
      <c r="G490" s="277">
        <v>74</v>
      </c>
      <c r="H490" s="268"/>
      <c r="I490" s="277">
        <v>74</v>
      </c>
      <c r="J490" s="269"/>
      <c r="K490" s="268"/>
      <c r="L490" s="269">
        <v>18.16</v>
      </c>
      <c r="M490" s="268"/>
      <c r="N490" s="272">
        <v>369</v>
      </c>
      <c r="V490" s="228"/>
      <c r="W490" s="229"/>
      <c r="Z490" s="227" t="s">
        <v>540</v>
      </c>
      <c r="AB490" s="229"/>
      <c r="AC490" s="229"/>
      <c r="AE490" s="229"/>
    </row>
    <row r="491" spans="1:31" s="226" customFormat="1" ht="33.75" customHeight="1" x14ac:dyDescent="0.2">
      <c r="A491" s="266"/>
      <c r="B491" s="265" t="s">
        <v>759</v>
      </c>
      <c r="C491" s="547" t="s">
        <v>541</v>
      </c>
      <c r="D491" s="547"/>
      <c r="E491" s="547"/>
      <c r="F491" s="268" t="s">
        <v>656</v>
      </c>
      <c r="G491" s="277">
        <v>36</v>
      </c>
      <c r="H491" s="268"/>
      <c r="I491" s="277">
        <v>36</v>
      </c>
      <c r="J491" s="269"/>
      <c r="K491" s="268"/>
      <c r="L491" s="269">
        <v>8.83</v>
      </c>
      <c r="M491" s="268"/>
      <c r="N491" s="272">
        <v>180</v>
      </c>
      <c r="V491" s="228"/>
      <c r="W491" s="229"/>
      <c r="Z491" s="227" t="s">
        <v>541</v>
      </c>
      <c r="AB491" s="229"/>
      <c r="AC491" s="229"/>
      <c r="AE491" s="229"/>
    </row>
    <row r="492" spans="1:31" s="226" customFormat="1" ht="12" customHeight="1" x14ac:dyDescent="0.2">
      <c r="A492" s="278"/>
      <c r="B492" s="279"/>
      <c r="C492" s="550" t="s">
        <v>472</v>
      </c>
      <c r="D492" s="550"/>
      <c r="E492" s="550"/>
      <c r="F492" s="260"/>
      <c r="G492" s="260"/>
      <c r="H492" s="260"/>
      <c r="I492" s="260"/>
      <c r="J492" s="262"/>
      <c r="K492" s="260"/>
      <c r="L492" s="262">
        <v>51.53</v>
      </c>
      <c r="M492" s="274"/>
      <c r="N492" s="263">
        <v>1048</v>
      </c>
      <c r="V492" s="228"/>
      <c r="W492" s="229"/>
      <c r="AB492" s="229" t="s">
        <v>472</v>
      </c>
      <c r="AC492" s="229"/>
      <c r="AE492" s="229"/>
    </row>
    <row r="493" spans="1:31" s="226" customFormat="1" ht="33.75" customHeight="1" x14ac:dyDescent="0.2">
      <c r="A493" s="258">
        <v>55</v>
      </c>
      <c r="B493" s="259" t="s">
        <v>766</v>
      </c>
      <c r="C493" s="541" t="s">
        <v>546</v>
      </c>
      <c r="D493" s="541"/>
      <c r="E493" s="541"/>
      <c r="F493" s="260" t="s">
        <v>767</v>
      </c>
      <c r="G493" s="260"/>
      <c r="H493" s="260"/>
      <c r="I493" s="261">
        <v>9</v>
      </c>
      <c r="J493" s="262"/>
      <c r="K493" s="260"/>
      <c r="L493" s="262"/>
      <c r="M493" s="260"/>
      <c r="N493" s="263"/>
      <c r="V493" s="228"/>
      <c r="W493" s="229" t="s">
        <v>546</v>
      </c>
      <c r="AB493" s="229"/>
      <c r="AC493" s="229"/>
      <c r="AE493" s="229"/>
    </row>
    <row r="494" spans="1:31" s="226" customFormat="1" ht="45" customHeight="1" x14ac:dyDescent="0.2">
      <c r="A494" s="264"/>
      <c r="B494" s="265" t="s">
        <v>757</v>
      </c>
      <c r="C494" s="519" t="s">
        <v>539</v>
      </c>
      <c r="D494" s="519"/>
      <c r="E494" s="519"/>
      <c r="F494" s="519"/>
      <c r="G494" s="519"/>
      <c r="H494" s="519"/>
      <c r="I494" s="519"/>
      <c r="J494" s="519"/>
      <c r="K494" s="519"/>
      <c r="L494" s="519"/>
      <c r="M494" s="519"/>
      <c r="N494" s="549"/>
      <c r="V494" s="228"/>
      <c r="W494" s="229"/>
      <c r="X494" s="227" t="s">
        <v>539</v>
      </c>
      <c r="AB494" s="229"/>
      <c r="AC494" s="229"/>
      <c r="AE494" s="229"/>
    </row>
    <row r="495" spans="1:31" s="226" customFormat="1" ht="12" x14ac:dyDescent="0.2">
      <c r="A495" s="266"/>
      <c r="B495" s="267">
        <v>1</v>
      </c>
      <c r="C495" s="519" t="s">
        <v>466</v>
      </c>
      <c r="D495" s="519"/>
      <c r="E495" s="519"/>
      <c r="F495" s="268"/>
      <c r="G495" s="268"/>
      <c r="H495" s="268"/>
      <c r="I495" s="268"/>
      <c r="J495" s="269">
        <v>19.75</v>
      </c>
      <c r="K495" s="280">
        <v>1.3</v>
      </c>
      <c r="L495" s="269">
        <v>231.08</v>
      </c>
      <c r="M495" s="271">
        <v>20.34</v>
      </c>
      <c r="N495" s="272">
        <v>4700</v>
      </c>
      <c r="V495" s="228"/>
      <c r="W495" s="229"/>
      <c r="Y495" s="227" t="s">
        <v>466</v>
      </c>
      <c r="AB495" s="229"/>
      <c r="AC495" s="229"/>
      <c r="AE495" s="229"/>
    </row>
    <row r="496" spans="1:31" s="226" customFormat="1" ht="12" x14ac:dyDescent="0.2">
      <c r="A496" s="266"/>
      <c r="B496" s="265"/>
      <c r="C496" s="547" t="s">
        <v>467</v>
      </c>
      <c r="D496" s="547"/>
      <c r="E496" s="547"/>
      <c r="F496" s="268" t="s">
        <v>654</v>
      </c>
      <c r="G496" s="271">
        <v>1.22</v>
      </c>
      <c r="H496" s="280">
        <v>1.3</v>
      </c>
      <c r="I496" s="270">
        <v>14.273999999999999</v>
      </c>
      <c r="J496" s="269"/>
      <c r="K496" s="268"/>
      <c r="L496" s="269"/>
      <c r="M496" s="268"/>
      <c r="N496" s="272"/>
      <c r="V496" s="228"/>
      <c r="W496" s="229"/>
      <c r="Z496" s="227" t="s">
        <v>467</v>
      </c>
      <c r="AB496" s="229"/>
      <c r="AC496" s="229"/>
      <c r="AE496" s="229"/>
    </row>
    <row r="497" spans="1:31" s="226" customFormat="1" ht="12" customHeight="1" x14ac:dyDescent="0.2">
      <c r="A497" s="266"/>
      <c r="B497" s="265"/>
      <c r="C497" s="548" t="s">
        <v>468</v>
      </c>
      <c r="D497" s="548"/>
      <c r="E497" s="548"/>
      <c r="F497" s="274"/>
      <c r="G497" s="274"/>
      <c r="H497" s="274"/>
      <c r="I497" s="274"/>
      <c r="J497" s="275">
        <v>19.75</v>
      </c>
      <c r="K497" s="274"/>
      <c r="L497" s="275">
        <v>231.08</v>
      </c>
      <c r="M497" s="274"/>
      <c r="N497" s="276"/>
      <c r="V497" s="228"/>
      <c r="W497" s="229"/>
      <c r="AA497" s="227" t="s">
        <v>468</v>
      </c>
      <c r="AB497" s="229"/>
      <c r="AC497" s="229"/>
      <c r="AE497" s="229"/>
    </row>
    <row r="498" spans="1:31" s="226" customFormat="1" ht="12" x14ac:dyDescent="0.2">
      <c r="A498" s="266"/>
      <c r="B498" s="265"/>
      <c r="C498" s="519" t="s">
        <v>469</v>
      </c>
      <c r="D498" s="519"/>
      <c r="E498" s="519"/>
      <c r="F498" s="268"/>
      <c r="G498" s="268"/>
      <c r="H498" s="268"/>
      <c r="I498" s="268"/>
      <c r="J498" s="269"/>
      <c r="K498" s="268"/>
      <c r="L498" s="269">
        <v>231.08</v>
      </c>
      <c r="M498" s="268"/>
      <c r="N498" s="272">
        <v>4700</v>
      </c>
      <c r="V498" s="228"/>
      <c r="W498" s="229"/>
      <c r="Z498" s="227" t="s">
        <v>469</v>
      </c>
      <c r="AB498" s="229"/>
      <c r="AC498" s="229"/>
      <c r="AE498" s="229"/>
    </row>
    <row r="499" spans="1:31" s="226" customFormat="1" ht="33.75" customHeight="1" x14ac:dyDescent="0.2">
      <c r="A499" s="266"/>
      <c r="B499" s="265" t="s">
        <v>758</v>
      </c>
      <c r="C499" s="519" t="s">
        <v>540</v>
      </c>
      <c r="D499" s="519"/>
      <c r="E499" s="519"/>
      <c r="F499" s="268" t="s">
        <v>656</v>
      </c>
      <c r="G499" s="277">
        <v>74</v>
      </c>
      <c r="H499" s="268"/>
      <c r="I499" s="277">
        <v>74</v>
      </c>
      <c r="J499" s="269"/>
      <c r="K499" s="268"/>
      <c r="L499" s="269">
        <v>171</v>
      </c>
      <c r="M499" s="268"/>
      <c r="N499" s="272">
        <v>3478</v>
      </c>
      <c r="V499" s="228"/>
      <c r="W499" s="229"/>
      <c r="Z499" s="227" t="s">
        <v>540</v>
      </c>
      <c r="AB499" s="229"/>
      <c r="AC499" s="229"/>
      <c r="AE499" s="229"/>
    </row>
    <row r="500" spans="1:31" s="226" customFormat="1" ht="33.75" customHeight="1" x14ac:dyDescent="0.2">
      <c r="A500" s="266"/>
      <c r="B500" s="265" t="s">
        <v>759</v>
      </c>
      <c r="C500" s="547" t="s">
        <v>541</v>
      </c>
      <c r="D500" s="547"/>
      <c r="E500" s="547"/>
      <c r="F500" s="268" t="s">
        <v>656</v>
      </c>
      <c r="G500" s="277">
        <v>36</v>
      </c>
      <c r="H500" s="268"/>
      <c r="I500" s="277">
        <v>36</v>
      </c>
      <c r="J500" s="269"/>
      <c r="K500" s="268"/>
      <c r="L500" s="269">
        <v>83.19</v>
      </c>
      <c r="M500" s="268"/>
      <c r="N500" s="272">
        <v>1692</v>
      </c>
      <c r="V500" s="228"/>
      <c r="W500" s="229"/>
      <c r="Z500" s="227" t="s">
        <v>541</v>
      </c>
      <c r="AB500" s="229"/>
      <c r="AC500" s="229"/>
      <c r="AE500" s="229"/>
    </row>
    <row r="501" spans="1:31" s="226" customFormat="1" ht="12" customHeight="1" x14ac:dyDescent="0.2">
      <c r="A501" s="278"/>
      <c r="B501" s="279"/>
      <c r="C501" s="550" t="s">
        <v>472</v>
      </c>
      <c r="D501" s="550"/>
      <c r="E501" s="550"/>
      <c r="F501" s="260"/>
      <c r="G501" s="260"/>
      <c r="H501" s="260"/>
      <c r="I501" s="260"/>
      <c r="J501" s="262"/>
      <c r="K501" s="260"/>
      <c r="L501" s="262">
        <v>485.27</v>
      </c>
      <c r="M501" s="274"/>
      <c r="N501" s="263">
        <v>9870</v>
      </c>
      <c r="V501" s="228"/>
      <c r="W501" s="229"/>
      <c r="AB501" s="229" t="s">
        <v>472</v>
      </c>
      <c r="AC501" s="229"/>
      <c r="AE501" s="229"/>
    </row>
    <row r="502" spans="1:31" s="226" customFormat="1" ht="33.75" customHeight="1" x14ac:dyDescent="0.2">
      <c r="A502" s="258">
        <v>56</v>
      </c>
      <c r="B502" s="259" t="s">
        <v>768</v>
      </c>
      <c r="C502" s="541" t="s">
        <v>547</v>
      </c>
      <c r="D502" s="541"/>
      <c r="E502" s="541"/>
      <c r="F502" s="260" t="s">
        <v>769</v>
      </c>
      <c r="G502" s="260"/>
      <c r="H502" s="260"/>
      <c r="I502" s="261">
        <v>4</v>
      </c>
      <c r="J502" s="262"/>
      <c r="K502" s="260"/>
      <c r="L502" s="262"/>
      <c r="M502" s="260"/>
      <c r="N502" s="263"/>
      <c r="V502" s="228"/>
      <c r="W502" s="229" t="s">
        <v>547</v>
      </c>
      <c r="AB502" s="229"/>
      <c r="AC502" s="229"/>
      <c r="AE502" s="229"/>
    </row>
    <row r="503" spans="1:31" s="226" customFormat="1" ht="45" customHeight="1" x14ac:dyDescent="0.2">
      <c r="A503" s="264"/>
      <c r="B503" s="265" t="s">
        <v>757</v>
      </c>
      <c r="C503" s="519" t="s">
        <v>539</v>
      </c>
      <c r="D503" s="519"/>
      <c r="E503" s="519"/>
      <c r="F503" s="519"/>
      <c r="G503" s="519"/>
      <c r="H503" s="519"/>
      <c r="I503" s="519"/>
      <c r="J503" s="519"/>
      <c r="K503" s="519"/>
      <c r="L503" s="519"/>
      <c r="M503" s="519"/>
      <c r="N503" s="549"/>
      <c r="V503" s="228"/>
      <c r="W503" s="229"/>
      <c r="X503" s="227" t="s">
        <v>539</v>
      </c>
      <c r="AB503" s="229"/>
      <c r="AC503" s="229"/>
      <c r="AE503" s="229"/>
    </row>
    <row r="504" spans="1:31" s="226" customFormat="1" ht="12" x14ac:dyDescent="0.2">
      <c r="A504" s="266"/>
      <c r="B504" s="267">
        <v>1</v>
      </c>
      <c r="C504" s="519" t="s">
        <v>466</v>
      </c>
      <c r="D504" s="519"/>
      <c r="E504" s="519"/>
      <c r="F504" s="268"/>
      <c r="G504" s="268"/>
      <c r="H504" s="268"/>
      <c r="I504" s="268"/>
      <c r="J504" s="269">
        <v>13.27</v>
      </c>
      <c r="K504" s="280">
        <v>1.3</v>
      </c>
      <c r="L504" s="269">
        <v>69</v>
      </c>
      <c r="M504" s="271">
        <v>20.34</v>
      </c>
      <c r="N504" s="272">
        <v>1403</v>
      </c>
      <c r="V504" s="228"/>
      <c r="W504" s="229"/>
      <c r="Y504" s="227" t="s">
        <v>466</v>
      </c>
      <c r="AB504" s="229"/>
      <c r="AC504" s="229"/>
      <c r="AE504" s="229"/>
    </row>
    <row r="505" spans="1:31" s="226" customFormat="1" ht="12" x14ac:dyDescent="0.2">
      <c r="A505" s="266"/>
      <c r="B505" s="265"/>
      <c r="C505" s="547" t="s">
        <v>467</v>
      </c>
      <c r="D505" s="547"/>
      <c r="E505" s="547"/>
      <c r="F505" s="268" t="s">
        <v>654</v>
      </c>
      <c r="G505" s="271">
        <v>0.82</v>
      </c>
      <c r="H505" s="280">
        <v>1.3</v>
      </c>
      <c r="I505" s="270">
        <v>4.2640000000000002</v>
      </c>
      <c r="J505" s="269"/>
      <c r="K505" s="268"/>
      <c r="L505" s="269"/>
      <c r="M505" s="268"/>
      <c r="N505" s="272"/>
      <c r="V505" s="228"/>
      <c r="W505" s="229"/>
      <c r="Z505" s="227" t="s">
        <v>467</v>
      </c>
      <c r="AB505" s="229"/>
      <c r="AC505" s="229"/>
      <c r="AE505" s="229"/>
    </row>
    <row r="506" spans="1:31" s="226" customFormat="1" ht="12" customHeight="1" x14ac:dyDescent="0.2">
      <c r="A506" s="266"/>
      <c r="B506" s="265"/>
      <c r="C506" s="548" t="s">
        <v>468</v>
      </c>
      <c r="D506" s="548"/>
      <c r="E506" s="548"/>
      <c r="F506" s="274"/>
      <c r="G506" s="274"/>
      <c r="H506" s="274"/>
      <c r="I506" s="274"/>
      <c r="J506" s="275">
        <v>13.27</v>
      </c>
      <c r="K506" s="274"/>
      <c r="L506" s="275">
        <v>69</v>
      </c>
      <c r="M506" s="274"/>
      <c r="N506" s="276"/>
      <c r="V506" s="228"/>
      <c r="W506" s="229"/>
      <c r="AA506" s="227" t="s">
        <v>468</v>
      </c>
      <c r="AB506" s="229"/>
      <c r="AC506" s="229"/>
      <c r="AE506" s="229"/>
    </row>
    <row r="507" spans="1:31" s="226" customFormat="1" ht="12" x14ac:dyDescent="0.2">
      <c r="A507" s="266"/>
      <c r="B507" s="265"/>
      <c r="C507" s="519" t="s">
        <v>469</v>
      </c>
      <c r="D507" s="519"/>
      <c r="E507" s="519"/>
      <c r="F507" s="268"/>
      <c r="G507" s="268"/>
      <c r="H507" s="268"/>
      <c r="I507" s="268"/>
      <c r="J507" s="269"/>
      <c r="K507" s="268"/>
      <c r="L507" s="269">
        <v>69</v>
      </c>
      <c r="M507" s="268"/>
      <c r="N507" s="272">
        <v>1403</v>
      </c>
      <c r="V507" s="228"/>
      <c r="W507" s="229"/>
      <c r="Z507" s="227" t="s">
        <v>469</v>
      </c>
      <c r="AB507" s="229"/>
      <c r="AC507" s="229"/>
      <c r="AE507" s="229"/>
    </row>
    <row r="508" spans="1:31" s="226" customFormat="1" ht="33.75" customHeight="1" x14ac:dyDescent="0.2">
      <c r="A508" s="266"/>
      <c r="B508" s="265" t="s">
        <v>758</v>
      </c>
      <c r="C508" s="519" t="s">
        <v>540</v>
      </c>
      <c r="D508" s="519"/>
      <c r="E508" s="519"/>
      <c r="F508" s="268" t="s">
        <v>656</v>
      </c>
      <c r="G508" s="277">
        <v>74</v>
      </c>
      <c r="H508" s="268"/>
      <c r="I508" s="277">
        <v>74</v>
      </c>
      <c r="J508" s="269"/>
      <c r="K508" s="268"/>
      <c r="L508" s="269">
        <v>51.06</v>
      </c>
      <c r="M508" s="268"/>
      <c r="N508" s="272">
        <v>1038</v>
      </c>
      <c r="V508" s="228"/>
      <c r="W508" s="229"/>
      <c r="Z508" s="227" t="s">
        <v>540</v>
      </c>
      <c r="AB508" s="229"/>
      <c r="AC508" s="229"/>
      <c r="AE508" s="229"/>
    </row>
    <row r="509" spans="1:31" s="226" customFormat="1" ht="33.75" customHeight="1" x14ac:dyDescent="0.2">
      <c r="A509" s="266"/>
      <c r="B509" s="265" t="s">
        <v>759</v>
      </c>
      <c r="C509" s="547" t="s">
        <v>541</v>
      </c>
      <c r="D509" s="547"/>
      <c r="E509" s="547"/>
      <c r="F509" s="268" t="s">
        <v>656</v>
      </c>
      <c r="G509" s="277">
        <v>36</v>
      </c>
      <c r="H509" s="268"/>
      <c r="I509" s="277">
        <v>36</v>
      </c>
      <c r="J509" s="269"/>
      <c r="K509" s="268"/>
      <c r="L509" s="269">
        <v>24.84</v>
      </c>
      <c r="M509" s="268"/>
      <c r="N509" s="272">
        <v>505</v>
      </c>
      <c r="V509" s="228"/>
      <c r="W509" s="229"/>
      <c r="Z509" s="227" t="s">
        <v>541</v>
      </c>
      <c r="AB509" s="229"/>
      <c r="AC509" s="229"/>
      <c r="AE509" s="229"/>
    </row>
    <row r="510" spans="1:31" s="226" customFormat="1" ht="12" customHeight="1" x14ac:dyDescent="0.2">
      <c r="A510" s="278"/>
      <c r="B510" s="279"/>
      <c r="C510" s="550" t="s">
        <v>472</v>
      </c>
      <c r="D510" s="550"/>
      <c r="E510" s="550"/>
      <c r="F510" s="260"/>
      <c r="G510" s="260"/>
      <c r="H510" s="260"/>
      <c r="I510" s="260"/>
      <c r="J510" s="262"/>
      <c r="K510" s="260"/>
      <c r="L510" s="262">
        <v>144.9</v>
      </c>
      <c r="M510" s="274"/>
      <c r="N510" s="263">
        <v>2946</v>
      </c>
      <c r="V510" s="228"/>
      <c r="W510" s="229"/>
      <c r="AB510" s="229" t="s">
        <v>472</v>
      </c>
      <c r="AC510" s="229"/>
      <c r="AE510" s="229"/>
    </row>
    <row r="511" spans="1:31" s="226" customFormat="1" ht="33.75" customHeight="1" x14ac:dyDescent="0.2">
      <c r="A511" s="258">
        <v>57</v>
      </c>
      <c r="B511" s="259" t="s">
        <v>770</v>
      </c>
      <c r="C511" s="541" t="s">
        <v>548</v>
      </c>
      <c r="D511" s="541"/>
      <c r="E511" s="541"/>
      <c r="F511" s="260" t="s">
        <v>769</v>
      </c>
      <c r="G511" s="260"/>
      <c r="H511" s="260"/>
      <c r="I511" s="261">
        <v>4</v>
      </c>
      <c r="J511" s="262"/>
      <c r="K511" s="260"/>
      <c r="L511" s="262"/>
      <c r="M511" s="260"/>
      <c r="N511" s="263"/>
      <c r="V511" s="228"/>
      <c r="W511" s="229" t="s">
        <v>548</v>
      </c>
      <c r="AB511" s="229"/>
      <c r="AC511" s="229"/>
      <c r="AE511" s="229"/>
    </row>
    <row r="512" spans="1:31" s="226" customFormat="1" ht="45" customHeight="1" x14ac:dyDescent="0.2">
      <c r="A512" s="264"/>
      <c r="B512" s="265" t="s">
        <v>757</v>
      </c>
      <c r="C512" s="519" t="s">
        <v>539</v>
      </c>
      <c r="D512" s="519"/>
      <c r="E512" s="519"/>
      <c r="F512" s="519"/>
      <c r="G512" s="519"/>
      <c r="H512" s="519"/>
      <c r="I512" s="519"/>
      <c r="J512" s="519"/>
      <c r="K512" s="519"/>
      <c r="L512" s="519"/>
      <c r="M512" s="519"/>
      <c r="N512" s="549"/>
      <c r="V512" s="228"/>
      <c r="W512" s="229"/>
      <c r="X512" s="227" t="s">
        <v>539</v>
      </c>
      <c r="AB512" s="229"/>
      <c r="AC512" s="229"/>
      <c r="AE512" s="229"/>
    </row>
    <row r="513" spans="1:31" s="226" customFormat="1" ht="12" x14ac:dyDescent="0.2">
      <c r="A513" s="266"/>
      <c r="B513" s="267">
        <v>1</v>
      </c>
      <c r="C513" s="519" t="s">
        <v>466</v>
      </c>
      <c r="D513" s="519"/>
      <c r="E513" s="519"/>
      <c r="F513" s="268"/>
      <c r="G513" s="268"/>
      <c r="H513" s="268"/>
      <c r="I513" s="268"/>
      <c r="J513" s="269">
        <v>26.22</v>
      </c>
      <c r="K513" s="280">
        <v>1.3</v>
      </c>
      <c r="L513" s="269">
        <v>136.34</v>
      </c>
      <c r="M513" s="271">
        <v>20.34</v>
      </c>
      <c r="N513" s="272">
        <v>2773</v>
      </c>
      <c r="V513" s="228"/>
      <c r="W513" s="229"/>
      <c r="Y513" s="227" t="s">
        <v>466</v>
      </c>
      <c r="AB513" s="229"/>
      <c r="AC513" s="229"/>
      <c r="AE513" s="229"/>
    </row>
    <row r="514" spans="1:31" s="226" customFormat="1" ht="12" x14ac:dyDescent="0.2">
      <c r="A514" s="266"/>
      <c r="B514" s="265"/>
      <c r="C514" s="547" t="s">
        <v>467</v>
      </c>
      <c r="D514" s="547"/>
      <c r="E514" s="547"/>
      <c r="F514" s="268" t="s">
        <v>654</v>
      </c>
      <c r="G514" s="271">
        <v>1.62</v>
      </c>
      <c r="H514" s="280">
        <v>1.3</v>
      </c>
      <c r="I514" s="270">
        <v>8.4239999999999995</v>
      </c>
      <c r="J514" s="269"/>
      <c r="K514" s="268"/>
      <c r="L514" s="269"/>
      <c r="M514" s="268"/>
      <c r="N514" s="272"/>
      <c r="V514" s="228"/>
      <c r="W514" s="229"/>
      <c r="Z514" s="227" t="s">
        <v>467</v>
      </c>
      <c r="AB514" s="229"/>
      <c r="AC514" s="229"/>
      <c r="AE514" s="229"/>
    </row>
    <row r="515" spans="1:31" s="226" customFormat="1" ht="12" customHeight="1" x14ac:dyDescent="0.2">
      <c r="A515" s="266"/>
      <c r="B515" s="265"/>
      <c r="C515" s="548" t="s">
        <v>468</v>
      </c>
      <c r="D515" s="548"/>
      <c r="E515" s="548"/>
      <c r="F515" s="274"/>
      <c r="G515" s="274"/>
      <c r="H515" s="274"/>
      <c r="I515" s="274"/>
      <c r="J515" s="275">
        <v>26.22</v>
      </c>
      <c r="K515" s="274"/>
      <c r="L515" s="275">
        <v>136.34</v>
      </c>
      <c r="M515" s="274"/>
      <c r="N515" s="276"/>
      <c r="V515" s="228"/>
      <c r="W515" s="229"/>
      <c r="AA515" s="227" t="s">
        <v>468</v>
      </c>
      <c r="AB515" s="229"/>
      <c r="AC515" s="229"/>
      <c r="AE515" s="229"/>
    </row>
    <row r="516" spans="1:31" s="226" customFormat="1" ht="12" x14ac:dyDescent="0.2">
      <c r="A516" s="266"/>
      <c r="B516" s="265"/>
      <c r="C516" s="519" t="s">
        <v>469</v>
      </c>
      <c r="D516" s="519"/>
      <c r="E516" s="519"/>
      <c r="F516" s="268"/>
      <c r="G516" s="268"/>
      <c r="H516" s="268"/>
      <c r="I516" s="268"/>
      <c r="J516" s="269"/>
      <c r="K516" s="268"/>
      <c r="L516" s="269">
        <v>136.34</v>
      </c>
      <c r="M516" s="268"/>
      <c r="N516" s="272">
        <v>2773</v>
      </c>
      <c r="V516" s="228"/>
      <c r="W516" s="229"/>
      <c r="Z516" s="227" t="s">
        <v>469</v>
      </c>
      <c r="AB516" s="229"/>
      <c r="AC516" s="229"/>
      <c r="AE516" s="229"/>
    </row>
    <row r="517" spans="1:31" s="226" customFormat="1" ht="33.75" customHeight="1" x14ac:dyDescent="0.2">
      <c r="A517" s="266"/>
      <c r="B517" s="265" t="s">
        <v>758</v>
      </c>
      <c r="C517" s="519" t="s">
        <v>540</v>
      </c>
      <c r="D517" s="519"/>
      <c r="E517" s="519"/>
      <c r="F517" s="268" t="s">
        <v>656</v>
      </c>
      <c r="G517" s="277">
        <v>74</v>
      </c>
      <c r="H517" s="268"/>
      <c r="I517" s="277">
        <v>74</v>
      </c>
      <c r="J517" s="269"/>
      <c r="K517" s="268"/>
      <c r="L517" s="269">
        <v>100.89</v>
      </c>
      <c r="M517" s="268"/>
      <c r="N517" s="272">
        <v>2052</v>
      </c>
      <c r="V517" s="228"/>
      <c r="W517" s="229"/>
      <c r="Z517" s="227" t="s">
        <v>540</v>
      </c>
      <c r="AB517" s="229"/>
      <c r="AC517" s="229"/>
      <c r="AE517" s="229"/>
    </row>
    <row r="518" spans="1:31" s="226" customFormat="1" ht="33.75" customHeight="1" x14ac:dyDescent="0.2">
      <c r="A518" s="266"/>
      <c r="B518" s="265" t="s">
        <v>759</v>
      </c>
      <c r="C518" s="547" t="s">
        <v>541</v>
      </c>
      <c r="D518" s="547"/>
      <c r="E518" s="547"/>
      <c r="F518" s="268" t="s">
        <v>656</v>
      </c>
      <c r="G518" s="277">
        <v>36</v>
      </c>
      <c r="H518" s="268"/>
      <c r="I518" s="277">
        <v>36</v>
      </c>
      <c r="J518" s="269"/>
      <c r="K518" s="268"/>
      <c r="L518" s="269">
        <v>49.08</v>
      </c>
      <c r="M518" s="268"/>
      <c r="N518" s="272">
        <v>998</v>
      </c>
      <c r="V518" s="228"/>
      <c r="W518" s="229"/>
      <c r="Z518" s="227" t="s">
        <v>541</v>
      </c>
      <c r="AB518" s="229"/>
      <c r="AC518" s="229"/>
      <c r="AE518" s="229"/>
    </row>
    <row r="519" spans="1:31" s="226" customFormat="1" ht="12" customHeight="1" x14ac:dyDescent="0.2">
      <c r="A519" s="278"/>
      <c r="B519" s="279"/>
      <c r="C519" s="550" t="s">
        <v>472</v>
      </c>
      <c r="D519" s="550"/>
      <c r="E519" s="550"/>
      <c r="F519" s="260"/>
      <c r="G519" s="260"/>
      <c r="H519" s="260"/>
      <c r="I519" s="260"/>
      <c r="J519" s="262"/>
      <c r="K519" s="260"/>
      <c r="L519" s="262">
        <v>286.31</v>
      </c>
      <c r="M519" s="274"/>
      <c r="N519" s="263">
        <v>5823</v>
      </c>
      <c r="V519" s="228"/>
      <c r="W519" s="229"/>
      <c r="AB519" s="229" t="s">
        <v>472</v>
      </c>
      <c r="AC519" s="229"/>
      <c r="AE519" s="229"/>
    </row>
    <row r="520" spans="1:31" s="226" customFormat="1" ht="33.75" customHeight="1" x14ac:dyDescent="0.2">
      <c r="A520" s="258">
        <v>58</v>
      </c>
      <c r="B520" s="259" t="s">
        <v>771</v>
      </c>
      <c r="C520" s="541" t="s">
        <v>549</v>
      </c>
      <c r="D520" s="541"/>
      <c r="E520" s="541"/>
      <c r="F520" s="260" t="s">
        <v>772</v>
      </c>
      <c r="G520" s="260"/>
      <c r="H520" s="260"/>
      <c r="I520" s="261">
        <v>1</v>
      </c>
      <c r="J520" s="262"/>
      <c r="K520" s="260"/>
      <c r="L520" s="262"/>
      <c r="M520" s="260"/>
      <c r="N520" s="263"/>
      <c r="V520" s="228"/>
      <c r="W520" s="229" t="s">
        <v>549</v>
      </c>
      <c r="AB520" s="229"/>
      <c r="AC520" s="229"/>
      <c r="AE520" s="229"/>
    </row>
    <row r="521" spans="1:31" s="226" customFormat="1" ht="45" customHeight="1" x14ac:dyDescent="0.2">
      <c r="A521" s="264"/>
      <c r="B521" s="265" t="s">
        <v>757</v>
      </c>
      <c r="C521" s="519" t="s">
        <v>539</v>
      </c>
      <c r="D521" s="519"/>
      <c r="E521" s="519"/>
      <c r="F521" s="519"/>
      <c r="G521" s="519"/>
      <c r="H521" s="519"/>
      <c r="I521" s="519"/>
      <c r="J521" s="519"/>
      <c r="K521" s="519"/>
      <c r="L521" s="519"/>
      <c r="M521" s="519"/>
      <c r="N521" s="549"/>
      <c r="V521" s="228"/>
      <c r="W521" s="229"/>
      <c r="X521" s="227" t="s">
        <v>539</v>
      </c>
      <c r="AB521" s="229"/>
      <c r="AC521" s="229"/>
      <c r="AE521" s="229"/>
    </row>
    <row r="522" spans="1:31" s="226" customFormat="1" ht="12" x14ac:dyDescent="0.2">
      <c r="A522" s="266"/>
      <c r="B522" s="267">
        <v>1</v>
      </c>
      <c r="C522" s="519" t="s">
        <v>466</v>
      </c>
      <c r="D522" s="519"/>
      <c r="E522" s="519"/>
      <c r="F522" s="268"/>
      <c r="G522" s="268"/>
      <c r="H522" s="268"/>
      <c r="I522" s="268"/>
      <c r="J522" s="269">
        <v>13.27</v>
      </c>
      <c r="K522" s="280">
        <v>1.3</v>
      </c>
      <c r="L522" s="269">
        <v>17.25</v>
      </c>
      <c r="M522" s="271">
        <v>20.34</v>
      </c>
      <c r="N522" s="272">
        <v>351</v>
      </c>
      <c r="V522" s="228"/>
      <c r="W522" s="229"/>
      <c r="Y522" s="227" t="s">
        <v>466</v>
      </c>
      <c r="AB522" s="229"/>
      <c r="AC522" s="229"/>
      <c r="AE522" s="229"/>
    </row>
    <row r="523" spans="1:31" s="226" customFormat="1" ht="12" x14ac:dyDescent="0.2">
      <c r="A523" s="266"/>
      <c r="B523" s="265"/>
      <c r="C523" s="547" t="s">
        <v>467</v>
      </c>
      <c r="D523" s="547"/>
      <c r="E523" s="547"/>
      <c r="F523" s="268" t="s">
        <v>654</v>
      </c>
      <c r="G523" s="271">
        <v>0.82</v>
      </c>
      <c r="H523" s="280">
        <v>1.3</v>
      </c>
      <c r="I523" s="270">
        <v>1.0660000000000001</v>
      </c>
      <c r="J523" s="269"/>
      <c r="K523" s="268"/>
      <c r="L523" s="269"/>
      <c r="M523" s="268"/>
      <c r="N523" s="272"/>
      <c r="V523" s="228"/>
      <c r="W523" s="229"/>
      <c r="Z523" s="227" t="s">
        <v>467</v>
      </c>
      <c r="AB523" s="229"/>
      <c r="AC523" s="229"/>
      <c r="AE523" s="229"/>
    </row>
    <row r="524" spans="1:31" s="226" customFormat="1" ht="12" customHeight="1" x14ac:dyDescent="0.2">
      <c r="A524" s="266"/>
      <c r="B524" s="265"/>
      <c r="C524" s="548" t="s">
        <v>468</v>
      </c>
      <c r="D524" s="548"/>
      <c r="E524" s="548"/>
      <c r="F524" s="274"/>
      <c r="G524" s="274"/>
      <c r="H524" s="274"/>
      <c r="I524" s="274"/>
      <c r="J524" s="275">
        <v>13.27</v>
      </c>
      <c r="K524" s="274"/>
      <c r="L524" s="275">
        <v>17.25</v>
      </c>
      <c r="M524" s="274"/>
      <c r="N524" s="276"/>
      <c r="V524" s="228"/>
      <c r="W524" s="229"/>
      <c r="AA524" s="227" t="s">
        <v>468</v>
      </c>
      <c r="AB524" s="229"/>
      <c r="AC524" s="229"/>
      <c r="AE524" s="229"/>
    </row>
    <row r="525" spans="1:31" s="226" customFormat="1" ht="12" x14ac:dyDescent="0.2">
      <c r="A525" s="266"/>
      <c r="B525" s="265"/>
      <c r="C525" s="519" t="s">
        <v>469</v>
      </c>
      <c r="D525" s="519"/>
      <c r="E525" s="519"/>
      <c r="F525" s="268"/>
      <c r="G525" s="268"/>
      <c r="H525" s="268"/>
      <c r="I525" s="268"/>
      <c r="J525" s="269"/>
      <c r="K525" s="268"/>
      <c r="L525" s="269">
        <v>17.25</v>
      </c>
      <c r="M525" s="268"/>
      <c r="N525" s="272">
        <v>351</v>
      </c>
      <c r="V525" s="228"/>
      <c r="W525" s="229"/>
      <c r="Z525" s="227" t="s">
        <v>469</v>
      </c>
      <c r="AB525" s="229"/>
      <c r="AC525" s="229"/>
      <c r="AE525" s="229"/>
    </row>
    <row r="526" spans="1:31" s="226" customFormat="1" ht="33.75" customHeight="1" x14ac:dyDescent="0.2">
      <c r="A526" s="266"/>
      <c r="B526" s="265" t="s">
        <v>758</v>
      </c>
      <c r="C526" s="519" t="s">
        <v>540</v>
      </c>
      <c r="D526" s="519"/>
      <c r="E526" s="519"/>
      <c r="F526" s="268" t="s">
        <v>656</v>
      </c>
      <c r="G526" s="277">
        <v>74</v>
      </c>
      <c r="H526" s="268"/>
      <c r="I526" s="277">
        <v>74</v>
      </c>
      <c r="J526" s="269"/>
      <c r="K526" s="268"/>
      <c r="L526" s="269">
        <v>12.77</v>
      </c>
      <c r="M526" s="268"/>
      <c r="N526" s="272">
        <v>260</v>
      </c>
      <c r="V526" s="228"/>
      <c r="W526" s="229"/>
      <c r="Z526" s="227" t="s">
        <v>540</v>
      </c>
      <c r="AB526" s="229"/>
      <c r="AC526" s="229"/>
      <c r="AE526" s="229"/>
    </row>
    <row r="527" spans="1:31" s="226" customFormat="1" ht="33.75" customHeight="1" x14ac:dyDescent="0.2">
      <c r="A527" s="266"/>
      <c r="B527" s="265" t="s">
        <v>759</v>
      </c>
      <c r="C527" s="547" t="s">
        <v>541</v>
      </c>
      <c r="D527" s="547"/>
      <c r="E527" s="547"/>
      <c r="F527" s="268" t="s">
        <v>656</v>
      </c>
      <c r="G527" s="277">
        <v>36</v>
      </c>
      <c r="H527" s="268"/>
      <c r="I527" s="277">
        <v>36</v>
      </c>
      <c r="J527" s="269"/>
      <c r="K527" s="268"/>
      <c r="L527" s="269">
        <v>6.21</v>
      </c>
      <c r="M527" s="268"/>
      <c r="N527" s="272">
        <v>126</v>
      </c>
      <c r="V527" s="228"/>
      <c r="W527" s="229"/>
      <c r="Z527" s="227" t="s">
        <v>541</v>
      </c>
      <c r="AB527" s="229"/>
      <c r="AC527" s="229"/>
      <c r="AE527" s="229"/>
    </row>
    <row r="528" spans="1:31" s="226" customFormat="1" ht="12" customHeight="1" x14ac:dyDescent="0.2">
      <c r="A528" s="278"/>
      <c r="B528" s="279"/>
      <c r="C528" s="550" t="s">
        <v>472</v>
      </c>
      <c r="D528" s="550"/>
      <c r="E528" s="550"/>
      <c r="F528" s="260"/>
      <c r="G528" s="260"/>
      <c r="H528" s="260"/>
      <c r="I528" s="260"/>
      <c r="J528" s="262"/>
      <c r="K528" s="260"/>
      <c r="L528" s="262">
        <v>36.229999999999997</v>
      </c>
      <c r="M528" s="274"/>
      <c r="N528" s="263">
        <v>737</v>
      </c>
      <c r="V528" s="228"/>
      <c r="W528" s="229"/>
      <c r="AB528" s="229" t="s">
        <v>472</v>
      </c>
      <c r="AC528" s="229"/>
      <c r="AE528" s="229"/>
    </row>
    <row r="529" spans="1:31" s="226" customFormat="1" ht="33.75" customHeight="1" x14ac:dyDescent="0.2">
      <c r="A529" s="258">
        <v>59</v>
      </c>
      <c r="B529" s="259" t="s">
        <v>773</v>
      </c>
      <c r="C529" s="541" t="s">
        <v>550</v>
      </c>
      <c r="D529" s="541"/>
      <c r="E529" s="541"/>
      <c r="F529" s="260" t="s">
        <v>772</v>
      </c>
      <c r="G529" s="260"/>
      <c r="H529" s="260"/>
      <c r="I529" s="261">
        <v>1</v>
      </c>
      <c r="J529" s="262"/>
      <c r="K529" s="260"/>
      <c r="L529" s="262"/>
      <c r="M529" s="260"/>
      <c r="N529" s="263"/>
      <c r="V529" s="228"/>
      <c r="W529" s="229" t="s">
        <v>550</v>
      </c>
      <c r="AB529" s="229"/>
      <c r="AC529" s="229"/>
      <c r="AE529" s="229"/>
    </row>
    <row r="530" spans="1:31" s="226" customFormat="1" ht="45" customHeight="1" x14ac:dyDescent="0.2">
      <c r="A530" s="264"/>
      <c r="B530" s="265" t="s">
        <v>757</v>
      </c>
      <c r="C530" s="519" t="s">
        <v>539</v>
      </c>
      <c r="D530" s="519"/>
      <c r="E530" s="519"/>
      <c r="F530" s="519"/>
      <c r="G530" s="519"/>
      <c r="H530" s="519"/>
      <c r="I530" s="519"/>
      <c r="J530" s="519"/>
      <c r="K530" s="519"/>
      <c r="L530" s="519"/>
      <c r="M530" s="519"/>
      <c r="N530" s="549"/>
      <c r="V530" s="228"/>
      <c r="W530" s="229"/>
      <c r="X530" s="227" t="s">
        <v>539</v>
      </c>
      <c r="AB530" s="229"/>
      <c r="AC530" s="229"/>
      <c r="AE530" s="229"/>
    </row>
    <row r="531" spans="1:31" s="226" customFormat="1" ht="12" x14ac:dyDescent="0.2">
      <c r="A531" s="266"/>
      <c r="B531" s="267">
        <v>1</v>
      </c>
      <c r="C531" s="519" t="s">
        <v>466</v>
      </c>
      <c r="D531" s="519"/>
      <c r="E531" s="519"/>
      <c r="F531" s="268"/>
      <c r="G531" s="268"/>
      <c r="H531" s="268"/>
      <c r="I531" s="268"/>
      <c r="J531" s="269">
        <v>105.6</v>
      </c>
      <c r="K531" s="280">
        <v>1.3</v>
      </c>
      <c r="L531" s="269">
        <v>137.28</v>
      </c>
      <c r="M531" s="271">
        <v>20.34</v>
      </c>
      <c r="N531" s="272">
        <v>2792</v>
      </c>
      <c r="V531" s="228"/>
      <c r="W531" s="229"/>
      <c r="Y531" s="227" t="s">
        <v>466</v>
      </c>
      <c r="AB531" s="229"/>
      <c r="AC531" s="229"/>
      <c r="AE531" s="229"/>
    </row>
    <row r="532" spans="1:31" s="226" customFormat="1" ht="12" x14ac:dyDescent="0.2">
      <c r="A532" s="266"/>
      <c r="B532" s="265"/>
      <c r="C532" s="547" t="s">
        <v>467</v>
      </c>
      <c r="D532" s="547"/>
      <c r="E532" s="547"/>
      <c r="F532" s="268" t="s">
        <v>654</v>
      </c>
      <c r="G532" s="271">
        <v>7.29</v>
      </c>
      <c r="H532" s="280">
        <v>1.3</v>
      </c>
      <c r="I532" s="270">
        <v>9.4770000000000003</v>
      </c>
      <c r="J532" s="269"/>
      <c r="K532" s="268"/>
      <c r="L532" s="269"/>
      <c r="M532" s="268"/>
      <c r="N532" s="272"/>
      <c r="V532" s="228"/>
      <c r="W532" s="229"/>
      <c r="Z532" s="227" t="s">
        <v>467</v>
      </c>
      <c r="AB532" s="229"/>
      <c r="AC532" s="229"/>
      <c r="AE532" s="229"/>
    </row>
    <row r="533" spans="1:31" s="226" customFormat="1" ht="12" customHeight="1" x14ac:dyDescent="0.2">
      <c r="A533" s="266"/>
      <c r="B533" s="265"/>
      <c r="C533" s="548" t="s">
        <v>468</v>
      </c>
      <c r="D533" s="548"/>
      <c r="E533" s="548"/>
      <c r="F533" s="274"/>
      <c r="G533" s="274"/>
      <c r="H533" s="274"/>
      <c r="I533" s="274"/>
      <c r="J533" s="275">
        <v>105.6</v>
      </c>
      <c r="K533" s="274"/>
      <c r="L533" s="275">
        <v>137.28</v>
      </c>
      <c r="M533" s="274"/>
      <c r="N533" s="276"/>
      <c r="V533" s="228"/>
      <c r="W533" s="229"/>
      <c r="AA533" s="227" t="s">
        <v>468</v>
      </c>
      <c r="AB533" s="229"/>
      <c r="AC533" s="229"/>
      <c r="AE533" s="229"/>
    </row>
    <row r="534" spans="1:31" s="226" customFormat="1" ht="12" x14ac:dyDescent="0.2">
      <c r="A534" s="266"/>
      <c r="B534" s="265"/>
      <c r="C534" s="519" t="s">
        <v>469</v>
      </c>
      <c r="D534" s="519"/>
      <c r="E534" s="519"/>
      <c r="F534" s="268"/>
      <c r="G534" s="268"/>
      <c r="H534" s="268"/>
      <c r="I534" s="268"/>
      <c r="J534" s="269"/>
      <c r="K534" s="268"/>
      <c r="L534" s="269">
        <v>137.28</v>
      </c>
      <c r="M534" s="268"/>
      <c r="N534" s="272">
        <v>2792</v>
      </c>
      <c r="V534" s="228"/>
      <c r="W534" s="229"/>
      <c r="Z534" s="227" t="s">
        <v>469</v>
      </c>
      <c r="AB534" s="229"/>
      <c r="AC534" s="229"/>
      <c r="AE534" s="229"/>
    </row>
    <row r="535" spans="1:31" s="226" customFormat="1" ht="33.75" customHeight="1" x14ac:dyDescent="0.2">
      <c r="A535" s="266"/>
      <c r="B535" s="265" t="s">
        <v>758</v>
      </c>
      <c r="C535" s="519" t="s">
        <v>540</v>
      </c>
      <c r="D535" s="519"/>
      <c r="E535" s="519"/>
      <c r="F535" s="268" t="s">
        <v>656</v>
      </c>
      <c r="G535" s="277">
        <v>74</v>
      </c>
      <c r="H535" s="268"/>
      <c r="I535" s="277">
        <v>74</v>
      </c>
      <c r="J535" s="269"/>
      <c r="K535" s="268"/>
      <c r="L535" s="269">
        <v>101.59</v>
      </c>
      <c r="M535" s="268"/>
      <c r="N535" s="272">
        <v>2066</v>
      </c>
      <c r="V535" s="228"/>
      <c r="W535" s="229"/>
      <c r="Z535" s="227" t="s">
        <v>540</v>
      </c>
      <c r="AB535" s="229"/>
      <c r="AC535" s="229"/>
      <c r="AE535" s="229"/>
    </row>
    <row r="536" spans="1:31" s="226" customFormat="1" ht="33.75" customHeight="1" x14ac:dyDescent="0.2">
      <c r="A536" s="266"/>
      <c r="B536" s="265" t="s">
        <v>759</v>
      </c>
      <c r="C536" s="547" t="s">
        <v>541</v>
      </c>
      <c r="D536" s="547"/>
      <c r="E536" s="547"/>
      <c r="F536" s="268" t="s">
        <v>656</v>
      </c>
      <c r="G536" s="277">
        <v>36</v>
      </c>
      <c r="H536" s="268"/>
      <c r="I536" s="277">
        <v>36</v>
      </c>
      <c r="J536" s="269"/>
      <c r="K536" s="268"/>
      <c r="L536" s="269">
        <v>49.42</v>
      </c>
      <c r="M536" s="268"/>
      <c r="N536" s="272">
        <v>1005</v>
      </c>
      <c r="V536" s="228"/>
      <c r="W536" s="229"/>
      <c r="Z536" s="227" t="s">
        <v>541</v>
      </c>
      <c r="AB536" s="229"/>
      <c r="AC536" s="229"/>
      <c r="AE536" s="229"/>
    </row>
    <row r="537" spans="1:31" s="226" customFormat="1" ht="12" customHeight="1" x14ac:dyDescent="0.2">
      <c r="A537" s="278"/>
      <c r="B537" s="279"/>
      <c r="C537" s="550" t="s">
        <v>472</v>
      </c>
      <c r="D537" s="550"/>
      <c r="E537" s="550"/>
      <c r="F537" s="260"/>
      <c r="G537" s="260"/>
      <c r="H537" s="260"/>
      <c r="I537" s="260"/>
      <c r="J537" s="262"/>
      <c r="K537" s="260"/>
      <c r="L537" s="262">
        <v>288.29000000000002</v>
      </c>
      <c r="M537" s="274"/>
      <c r="N537" s="263">
        <v>5863</v>
      </c>
      <c r="V537" s="228"/>
      <c r="W537" s="229"/>
      <c r="AB537" s="229" t="s">
        <v>472</v>
      </c>
      <c r="AC537" s="229"/>
      <c r="AE537" s="229"/>
    </row>
    <row r="538" spans="1:31" s="226" customFormat="1" ht="33.75" customHeight="1" x14ac:dyDescent="0.2">
      <c r="A538" s="258">
        <v>60</v>
      </c>
      <c r="B538" s="259" t="s">
        <v>774</v>
      </c>
      <c r="C538" s="541" t="s">
        <v>551</v>
      </c>
      <c r="D538" s="541"/>
      <c r="E538" s="541"/>
      <c r="F538" s="260" t="s">
        <v>772</v>
      </c>
      <c r="G538" s="260"/>
      <c r="H538" s="260"/>
      <c r="I538" s="261">
        <v>3</v>
      </c>
      <c r="J538" s="262"/>
      <c r="K538" s="260"/>
      <c r="L538" s="262"/>
      <c r="M538" s="260"/>
      <c r="N538" s="263"/>
      <c r="V538" s="228"/>
      <c r="W538" s="229" t="s">
        <v>551</v>
      </c>
      <c r="AB538" s="229"/>
      <c r="AC538" s="229"/>
      <c r="AE538" s="229"/>
    </row>
    <row r="539" spans="1:31" s="226" customFormat="1" ht="45" customHeight="1" x14ac:dyDescent="0.2">
      <c r="A539" s="264"/>
      <c r="B539" s="265" t="s">
        <v>757</v>
      </c>
      <c r="C539" s="519" t="s">
        <v>539</v>
      </c>
      <c r="D539" s="519"/>
      <c r="E539" s="519"/>
      <c r="F539" s="519"/>
      <c r="G539" s="519"/>
      <c r="H539" s="519"/>
      <c r="I539" s="519"/>
      <c r="J539" s="519"/>
      <c r="K539" s="519"/>
      <c r="L539" s="519"/>
      <c r="M539" s="519"/>
      <c r="N539" s="549"/>
      <c r="V539" s="228"/>
      <c r="W539" s="229"/>
      <c r="X539" s="227" t="s">
        <v>539</v>
      </c>
      <c r="AB539" s="229"/>
      <c r="AC539" s="229"/>
      <c r="AE539" s="229"/>
    </row>
    <row r="540" spans="1:31" s="226" customFormat="1" ht="12" x14ac:dyDescent="0.2">
      <c r="A540" s="266"/>
      <c r="B540" s="267">
        <v>1</v>
      </c>
      <c r="C540" s="519" t="s">
        <v>466</v>
      </c>
      <c r="D540" s="519"/>
      <c r="E540" s="519"/>
      <c r="F540" s="268"/>
      <c r="G540" s="268"/>
      <c r="H540" s="268"/>
      <c r="I540" s="268"/>
      <c r="J540" s="269">
        <v>37.81</v>
      </c>
      <c r="K540" s="280">
        <v>1.3</v>
      </c>
      <c r="L540" s="269">
        <v>147.46</v>
      </c>
      <c r="M540" s="271">
        <v>20.34</v>
      </c>
      <c r="N540" s="272">
        <v>2999</v>
      </c>
      <c r="V540" s="228"/>
      <c r="W540" s="229"/>
      <c r="Y540" s="227" t="s">
        <v>466</v>
      </c>
      <c r="AB540" s="229"/>
      <c r="AC540" s="229"/>
      <c r="AE540" s="229"/>
    </row>
    <row r="541" spans="1:31" s="226" customFormat="1" ht="12" x14ac:dyDescent="0.2">
      <c r="A541" s="266"/>
      <c r="B541" s="265"/>
      <c r="C541" s="547" t="s">
        <v>467</v>
      </c>
      <c r="D541" s="547"/>
      <c r="E541" s="547"/>
      <c r="F541" s="268" t="s">
        <v>654</v>
      </c>
      <c r="G541" s="271">
        <v>2.4300000000000002</v>
      </c>
      <c r="H541" s="280">
        <v>1.3</v>
      </c>
      <c r="I541" s="270">
        <v>9.4770000000000003</v>
      </c>
      <c r="J541" s="269"/>
      <c r="K541" s="268"/>
      <c r="L541" s="269"/>
      <c r="M541" s="268"/>
      <c r="N541" s="272"/>
      <c r="V541" s="228"/>
      <c r="W541" s="229"/>
      <c r="Z541" s="227" t="s">
        <v>467</v>
      </c>
      <c r="AB541" s="229"/>
      <c r="AC541" s="229"/>
      <c r="AE541" s="229"/>
    </row>
    <row r="542" spans="1:31" s="226" customFormat="1" ht="12" customHeight="1" x14ac:dyDescent="0.2">
      <c r="A542" s="266"/>
      <c r="B542" s="265"/>
      <c r="C542" s="548" t="s">
        <v>468</v>
      </c>
      <c r="D542" s="548"/>
      <c r="E542" s="548"/>
      <c r="F542" s="274"/>
      <c r="G542" s="274"/>
      <c r="H542" s="274"/>
      <c r="I542" s="274"/>
      <c r="J542" s="275">
        <v>37.81</v>
      </c>
      <c r="K542" s="274"/>
      <c r="L542" s="275">
        <v>147.46</v>
      </c>
      <c r="M542" s="274"/>
      <c r="N542" s="276"/>
      <c r="V542" s="228"/>
      <c r="W542" s="229"/>
      <c r="AA542" s="227" t="s">
        <v>468</v>
      </c>
      <c r="AB542" s="229"/>
      <c r="AC542" s="229"/>
      <c r="AE542" s="229"/>
    </row>
    <row r="543" spans="1:31" s="226" customFormat="1" ht="12" x14ac:dyDescent="0.2">
      <c r="A543" s="266"/>
      <c r="B543" s="265"/>
      <c r="C543" s="519" t="s">
        <v>469</v>
      </c>
      <c r="D543" s="519"/>
      <c r="E543" s="519"/>
      <c r="F543" s="268"/>
      <c r="G543" s="268"/>
      <c r="H543" s="268"/>
      <c r="I543" s="268"/>
      <c r="J543" s="269"/>
      <c r="K543" s="268"/>
      <c r="L543" s="269">
        <v>147.46</v>
      </c>
      <c r="M543" s="268"/>
      <c r="N543" s="272">
        <v>2999</v>
      </c>
      <c r="V543" s="228"/>
      <c r="W543" s="229"/>
      <c r="Z543" s="227" t="s">
        <v>469</v>
      </c>
      <c r="AB543" s="229"/>
      <c r="AC543" s="229"/>
      <c r="AE543" s="229"/>
    </row>
    <row r="544" spans="1:31" s="226" customFormat="1" ht="33.75" customHeight="1" x14ac:dyDescent="0.2">
      <c r="A544" s="266"/>
      <c r="B544" s="265" t="s">
        <v>758</v>
      </c>
      <c r="C544" s="519" t="s">
        <v>540</v>
      </c>
      <c r="D544" s="519"/>
      <c r="E544" s="519"/>
      <c r="F544" s="268" t="s">
        <v>656</v>
      </c>
      <c r="G544" s="277">
        <v>74</v>
      </c>
      <c r="H544" s="268"/>
      <c r="I544" s="277">
        <v>74</v>
      </c>
      <c r="J544" s="269"/>
      <c r="K544" s="268"/>
      <c r="L544" s="269">
        <v>109.12</v>
      </c>
      <c r="M544" s="268"/>
      <c r="N544" s="272">
        <v>2219</v>
      </c>
      <c r="V544" s="228"/>
      <c r="W544" s="229"/>
      <c r="Z544" s="227" t="s">
        <v>540</v>
      </c>
      <c r="AB544" s="229"/>
      <c r="AC544" s="229"/>
      <c r="AE544" s="229"/>
    </row>
    <row r="545" spans="1:31" s="226" customFormat="1" ht="33.75" customHeight="1" x14ac:dyDescent="0.2">
      <c r="A545" s="266"/>
      <c r="B545" s="265" t="s">
        <v>759</v>
      </c>
      <c r="C545" s="547" t="s">
        <v>541</v>
      </c>
      <c r="D545" s="547"/>
      <c r="E545" s="547"/>
      <c r="F545" s="268" t="s">
        <v>656</v>
      </c>
      <c r="G545" s="277">
        <v>36</v>
      </c>
      <c r="H545" s="268"/>
      <c r="I545" s="277">
        <v>36</v>
      </c>
      <c r="J545" s="269"/>
      <c r="K545" s="268"/>
      <c r="L545" s="269">
        <v>53.09</v>
      </c>
      <c r="M545" s="268"/>
      <c r="N545" s="272">
        <v>1080</v>
      </c>
      <c r="V545" s="228"/>
      <c r="W545" s="229"/>
      <c r="Z545" s="227" t="s">
        <v>541</v>
      </c>
      <c r="AB545" s="229"/>
      <c r="AC545" s="229"/>
      <c r="AE545" s="229"/>
    </row>
    <row r="546" spans="1:31" s="226" customFormat="1" ht="12" customHeight="1" x14ac:dyDescent="0.2">
      <c r="A546" s="278"/>
      <c r="B546" s="279"/>
      <c r="C546" s="550" t="s">
        <v>472</v>
      </c>
      <c r="D546" s="550"/>
      <c r="E546" s="550"/>
      <c r="F546" s="260"/>
      <c r="G546" s="260"/>
      <c r="H546" s="260"/>
      <c r="I546" s="260"/>
      <c r="J546" s="262"/>
      <c r="K546" s="260"/>
      <c r="L546" s="262">
        <v>309.67</v>
      </c>
      <c r="M546" s="274"/>
      <c r="N546" s="263">
        <v>6298</v>
      </c>
      <c r="V546" s="228"/>
      <c r="W546" s="229"/>
      <c r="AB546" s="229" t="s">
        <v>472</v>
      </c>
      <c r="AC546" s="229"/>
      <c r="AE546" s="229"/>
    </row>
    <row r="547" spans="1:31" s="226" customFormat="1" ht="45" customHeight="1" x14ac:dyDescent="0.2">
      <c r="A547" s="258">
        <v>61</v>
      </c>
      <c r="B547" s="259" t="s">
        <v>775</v>
      </c>
      <c r="C547" s="541" t="s">
        <v>552</v>
      </c>
      <c r="D547" s="541"/>
      <c r="E547" s="541"/>
      <c r="F547" s="260" t="s">
        <v>772</v>
      </c>
      <c r="G547" s="260"/>
      <c r="H547" s="260"/>
      <c r="I547" s="261">
        <v>1</v>
      </c>
      <c r="J547" s="262"/>
      <c r="K547" s="260"/>
      <c r="L547" s="262"/>
      <c r="M547" s="260"/>
      <c r="N547" s="263"/>
      <c r="V547" s="228"/>
      <c r="W547" s="229" t="s">
        <v>552</v>
      </c>
      <c r="AB547" s="229"/>
      <c r="AC547" s="229"/>
      <c r="AE547" s="229"/>
    </row>
    <row r="548" spans="1:31" s="226" customFormat="1" ht="45" customHeight="1" x14ac:dyDescent="0.2">
      <c r="A548" s="264"/>
      <c r="B548" s="265" t="s">
        <v>757</v>
      </c>
      <c r="C548" s="519" t="s">
        <v>539</v>
      </c>
      <c r="D548" s="519"/>
      <c r="E548" s="519"/>
      <c r="F548" s="519"/>
      <c r="G548" s="519"/>
      <c r="H548" s="519"/>
      <c r="I548" s="519"/>
      <c r="J548" s="519"/>
      <c r="K548" s="519"/>
      <c r="L548" s="519"/>
      <c r="M548" s="519"/>
      <c r="N548" s="549"/>
      <c r="V548" s="228"/>
      <c r="W548" s="229"/>
      <c r="X548" s="227" t="s">
        <v>539</v>
      </c>
      <c r="AB548" s="229"/>
      <c r="AC548" s="229"/>
      <c r="AE548" s="229"/>
    </row>
    <row r="549" spans="1:31" s="226" customFormat="1" ht="12" x14ac:dyDescent="0.2">
      <c r="A549" s="266"/>
      <c r="B549" s="267">
        <v>1</v>
      </c>
      <c r="C549" s="519" t="s">
        <v>466</v>
      </c>
      <c r="D549" s="519"/>
      <c r="E549" s="519"/>
      <c r="F549" s="268"/>
      <c r="G549" s="268"/>
      <c r="H549" s="268"/>
      <c r="I549" s="268"/>
      <c r="J549" s="269">
        <v>37.81</v>
      </c>
      <c r="K549" s="280">
        <v>1.3</v>
      </c>
      <c r="L549" s="269">
        <v>49.15</v>
      </c>
      <c r="M549" s="271">
        <v>20.34</v>
      </c>
      <c r="N549" s="272">
        <v>1000</v>
      </c>
      <c r="V549" s="228"/>
      <c r="W549" s="229"/>
      <c r="Y549" s="227" t="s">
        <v>466</v>
      </c>
      <c r="AB549" s="229"/>
      <c r="AC549" s="229"/>
      <c r="AE549" s="229"/>
    </row>
    <row r="550" spans="1:31" s="226" customFormat="1" ht="12" x14ac:dyDescent="0.2">
      <c r="A550" s="266"/>
      <c r="B550" s="265"/>
      <c r="C550" s="547" t="s">
        <v>467</v>
      </c>
      <c r="D550" s="547"/>
      <c r="E550" s="547"/>
      <c r="F550" s="268" t="s">
        <v>654</v>
      </c>
      <c r="G550" s="271">
        <v>2.4300000000000002</v>
      </c>
      <c r="H550" s="280">
        <v>1.3</v>
      </c>
      <c r="I550" s="270">
        <v>3.1589999999999998</v>
      </c>
      <c r="J550" s="269"/>
      <c r="K550" s="268"/>
      <c r="L550" s="269"/>
      <c r="M550" s="268"/>
      <c r="N550" s="272"/>
      <c r="V550" s="228"/>
      <c r="W550" s="229"/>
      <c r="Z550" s="227" t="s">
        <v>467</v>
      </c>
      <c r="AB550" s="229"/>
      <c r="AC550" s="229"/>
      <c r="AE550" s="229"/>
    </row>
    <row r="551" spans="1:31" s="226" customFormat="1" ht="12" customHeight="1" x14ac:dyDescent="0.2">
      <c r="A551" s="266"/>
      <c r="B551" s="265"/>
      <c r="C551" s="548" t="s">
        <v>468</v>
      </c>
      <c r="D551" s="548"/>
      <c r="E551" s="548"/>
      <c r="F551" s="274"/>
      <c r="G551" s="274"/>
      <c r="H551" s="274"/>
      <c r="I551" s="274"/>
      <c r="J551" s="275">
        <v>37.81</v>
      </c>
      <c r="K551" s="274"/>
      <c r="L551" s="275">
        <v>49.15</v>
      </c>
      <c r="M551" s="274"/>
      <c r="N551" s="276"/>
      <c r="V551" s="228"/>
      <c r="W551" s="229"/>
      <c r="AA551" s="227" t="s">
        <v>468</v>
      </c>
      <c r="AB551" s="229"/>
      <c r="AC551" s="229"/>
      <c r="AE551" s="229"/>
    </row>
    <row r="552" spans="1:31" s="226" customFormat="1" ht="12" x14ac:dyDescent="0.2">
      <c r="A552" s="266"/>
      <c r="B552" s="265"/>
      <c r="C552" s="519" t="s">
        <v>469</v>
      </c>
      <c r="D552" s="519"/>
      <c r="E552" s="519"/>
      <c r="F552" s="268"/>
      <c r="G552" s="268"/>
      <c r="H552" s="268"/>
      <c r="I552" s="268"/>
      <c r="J552" s="269"/>
      <c r="K552" s="268"/>
      <c r="L552" s="269">
        <v>49.15</v>
      </c>
      <c r="M552" s="268"/>
      <c r="N552" s="272">
        <v>1000</v>
      </c>
      <c r="V552" s="228"/>
      <c r="W552" s="229"/>
      <c r="Z552" s="227" t="s">
        <v>469</v>
      </c>
      <c r="AB552" s="229"/>
      <c r="AC552" s="229"/>
      <c r="AE552" s="229"/>
    </row>
    <row r="553" spans="1:31" s="226" customFormat="1" ht="33.75" customHeight="1" x14ac:dyDescent="0.2">
      <c r="A553" s="266"/>
      <c r="B553" s="265" t="s">
        <v>758</v>
      </c>
      <c r="C553" s="519" t="s">
        <v>540</v>
      </c>
      <c r="D553" s="519"/>
      <c r="E553" s="519"/>
      <c r="F553" s="268" t="s">
        <v>656</v>
      </c>
      <c r="G553" s="277">
        <v>74</v>
      </c>
      <c r="H553" s="268"/>
      <c r="I553" s="277">
        <v>74</v>
      </c>
      <c r="J553" s="269"/>
      <c r="K553" s="268"/>
      <c r="L553" s="269">
        <v>36.369999999999997</v>
      </c>
      <c r="M553" s="268"/>
      <c r="N553" s="272">
        <v>740</v>
      </c>
      <c r="V553" s="228"/>
      <c r="W553" s="229"/>
      <c r="Z553" s="227" t="s">
        <v>540</v>
      </c>
      <c r="AB553" s="229"/>
      <c r="AC553" s="229"/>
      <c r="AE553" s="229"/>
    </row>
    <row r="554" spans="1:31" s="226" customFormat="1" ht="33.75" customHeight="1" x14ac:dyDescent="0.2">
      <c r="A554" s="266"/>
      <c r="B554" s="265" t="s">
        <v>759</v>
      </c>
      <c r="C554" s="547" t="s">
        <v>541</v>
      </c>
      <c r="D554" s="547"/>
      <c r="E554" s="547"/>
      <c r="F554" s="268" t="s">
        <v>656</v>
      </c>
      <c r="G554" s="277">
        <v>36</v>
      </c>
      <c r="H554" s="268"/>
      <c r="I554" s="277">
        <v>36</v>
      </c>
      <c r="J554" s="269"/>
      <c r="K554" s="268"/>
      <c r="L554" s="269">
        <v>17.690000000000001</v>
      </c>
      <c r="M554" s="268"/>
      <c r="N554" s="272">
        <v>360</v>
      </c>
      <c r="V554" s="228"/>
      <c r="W554" s="229"/>
      <c r="Z554" s="227" t="s">
        <v>541</v>
      </c>
      <c r="AB554" s="229"/>
      <c r="AC554" s="229"/>
      <c r="AE554" s="229"/>
    </row>
    <row r="555" spans="1:31" s="226" customFormat="1" ht="12" customHeight="1" x14ac:dyDescent="0.2">
      <c r="A555" s="278"/>
      <c r="B555" s="279"/>
      <c r="C555" s="550" t="s">
        <v>472</v>
      </c>
      <c r="D555" s="550"/>
      <c r="E555" s="550"/>
      <c r="F555" s="260"/>
      <c r="G555" s="260"/>
      <c r="H555" s="260"/>
      <c r="I555" s="260"/>
      <c r="J555" s="262"/>
      <c r="K555" s="260"/>
      <c r="L555" s="262">
        <v>103.21</v>
      </c>
      <c r="M555" s="274"/>
      <c r="N555" s="263">
        <v>2100</v>
      </c>
      <c r="V555" s="228"/>
      <c r="W555" s="229"/>
      <c r="AB555" s="229" t="s">
        <v>472</v>
      </c>
      <c r="AC555" s="229"/>
      <c r="AE555" s="229"/>
    </row>
    <row r="556" spans="1:31" s="226" customFormat="1" ht="33.75" customHeight="1" x14ac:dyDescent="0.2">
      <c r="A556" s="258">
        <v>62</v>
      </c>
      <c r="B556" s="259" t="s">
        <v>776</v>
      </c>
      <c r="C556" s="541" t="s">
        <v>553</v>
      </c>
      <c r="D556" s="541"/>
      <c r="E556" s="541"/>
      <c r="F556" s="260" t="s">
        <v>772</v>
      </c>
      <c r="G556" s="260"/>
      <c r="H556" s="260"/>
      <c r="I556" s="261">
        <v>1</v>
      </c>
      <c r="J556" s="262"/>
      <c r="K556" s="260"/>
      <c r="L556" s="262"/>
      <c r="M556" s="260"/>
      <c r="N556" s="263"/>
      <c r="V556" s="228"/>
      <c r="W556" s="229" t="s">
        <v>553</v>
      </c>
      <c r="AB556" s="229"/>
      <c r="AC556" s="229"/>
      <c r="AE556" s="229"/>
    </row>
    <row r="557" spans="1:31" s="226" customFormat="1" ht="45" customHeight="1" x14ac:dyDescent="0.2">
      <c r="A557" s="264"/>
      <c r="B557" s="265" t="s">
        <v>757</v>
      </c>
      <c r="C557" s="519" t="s">
        <v>539</v>
      </c>
      <c r="D557" s="519"/>
      <c r="E557" s="519"/>
      <c r="F557" s="519"/>
      <c r="G557" s="519"/>
      <c r="H557" s="519"/>
      <c r="I557" s="519"/>
      <c r="J557" s="519"/>
      <c r="K557" s="519"/>
      <c r="L557" s="519"/>
      <c r="M557" s="519"/>
      <c r="N557" s="549"/>
      <c r="V557" s="228"/>
      <c r="W557" s="229"/>
      <c r="X557" s="227" t="s">
        <v>539</v>
      </c>
      <c r="AB557" s="229"/>
      <c r="AC557" s="229"/>
      <c r="AE557" s="229"/>
    </row>
    <row r="558" spans="1:31" s="226" customFormat="1" ht="12" x14ac:dyDescent="0.2">
      <c r="A558" s="266"/>
      <c r="B558" s="267">
        <v>1</v>
      </c>
      <c r="C558" s="519" t="s">
        <v>466</v>
      </c>
      <c r="D558" s="519"/>
      <c r="E558" s="519"/>
      <c r="F558" s="268"/>
      <c r="G558" s="268"/>
      <c r="H558" s="268"/>
      <c r="I558" s="268"/>
      <c r="J558" s="269">
        <v>24.67</v>
      </c>
      <c r="K558" s="280">
        <v>1.3</v>
      </c>
      <c r="L558" s="269">
        <v>32.07</v>
      </c>
      <c r="M558" s="271">
        <v>20.34</v>
      </c>
      <c r="N558" s="272">
        <v>652</v>
      </c>
      <c r="V558" s="228"/>
      <c r="W558" s="229"/>
      <c r="Y558" s="227" t="s">
        <v>466</v>
      </c>
      <c r="AB558" s="229"/>
      <c r="AC558" s="229"/>
      <c r="AE558" s="229"/>
    </row>
    <row r="559" spans="1:31" s="226" customFormat="1" ht="12" x14ac:dyDescent="0.2">
      <c r="A559" s="266"/>
      <c r="B559" s="265"/>
      <c r="C559" s="547" t="s">
        <v>467</v>
      </c>
      <c r="D559" s="547"/>
      <c r="E559" s="547"/>
      <c r="F559" s="268" t="s">
        <v>654</v>
      </c>
      <c r="G559" s="271">
        <v>1.62</v>
      </c>
      <c r="H559" s="280">
        <v>1.3</v>
      </c>
      <c r="I559" s="270">
        <v>2.1059999999999999</v>
      </c>
      <c r="J559" s="269"/>
      <c r="K559" s="268"/>
      <c r="L559" s="269"/>
      <c r="M559" s="268"/>
      <c r="N559" s="272"/>
      <c r="V559" s="228"/>
      <c r="W559" s="229"/>
      <c r="Z559" s="227" t="s">
        <v>467</v>
      </c>
      <c r="AB559" s="229"/>
      <c r="AC559" s="229"/>
      <c r="AE559" s="229"/>
    </row>
    <row r="560" spans="1:31" s="226" customFormat="1" ht="12" customHeight="1" x14ac:dyDescent="0.2">
      <c r="A560" s="266"/>
      <c r="B560" s="265"/>
      <c r="C560" s="548" t="s">
        <v>468</v>
      </c>
      <c r="D560" s="548"/>
      <c r="E560" s="548"/>
      <c r="F560" s="274"/>
      <c r="G560" s="274"/>
      <c r="H560" s="274"/>
      <c r="I560" s="274"/>
      <c r="J560" s="275">
        <v>24.67</v>
      </c>
      <c r="K560" s="274"/>
      <c r="L560" s="275">
        <v>32.07</v>
      </c>
      <c r="M560" s="274"/>
      <c r="N560" s="276"/>
      <c r="V560" s="228"/>
      <c r="W560" s="229"/>
      <c r="AA560" s="227" t="s">
        <v>468</v>
      </c>
      <c r="AB560" s="229"/>
      <c r="AC560" s="229"/>
      <c r="AE560" s="229"/>
    </row>
    <row r="561" spans="1:31" s="226" customFormat="1" ht="12" x14ac:dyDescent="0.2">
      <c r="A561" s="266"/>
      <c r="B561" s="265"/>
      <c r="C561" s="519" t="s">
        <v>469</v>
      </c>
      <c r="D561" s="519"/>
      <c r="E561" s="519"/>
      <c r="F561" s="268"/>
      <c r="G561" s="268"/>
      <c r="H561" s="268"/>
      <c r="I561" s="268"/>
      <c r="J561" s="269"/>
      <c r="K561" s="268"/>
      <c r="L561" s="269">
        <v>32.07</v>
      </c>
      <c r="M561" s="268"/>
      <c r="N561" s="272">
        <v>652</v>
      </c>
      <c r="V561" s="228"/>
      <c r="W561" s="229"/>
      <c r="Z561" s="227" t="s">
        <v>469</v>
      </c>
      <c r="AB561" s="229"/>
      <c r="AC561" s="229"/>
      <c r="AE561" s="229"/>
    </row>
    <row r="562" spans="1:31" s="226" customFormat="1" ht="33.75" customHeight="1" x14ac:dyDescent="0.2">
      <c r="A562" s="266"/>
      <c r="B562" s="265" t="s">
        <v>758</v>
      </c>
      <c r="C562" s="519" t="s">
        <v>540</v>
      </c>
      <c r="D562" s="519"/>
      <c r="E562" s="519"/>
      <c r="F562" s="268" t="s">
        <v>656</v>
      </c>
      <c r="G562" s="277">
        <v>74</v>
      </c>
      <c r="H562" s="268"/>
      <c r="I562" s="277">
        <v>74</v>
      </c>
      <c r="J562" s="269"/>
      <c r="K562" s="268"/>
      <c r="L562" s="269">
        <v>23.73</v>
      </c>
      <c r="M562" s="268"/>
      <c r="N562" s="272">
        <v>482</v>
      </c>
      <c r="V562" s="228"/>
      <c r="W562" s="229"/>
      <c r="Z562" s="227" t="s">
        <v>540</v>
      </c>
      <c r="AB562" s="229"/>
      <c r="AC562" s="229"/>
      <c r="AE562" s="229"/>
    </row>
    <row r="563" spans="1:31" s="226" customFormat="1" ht="33.75" customHeight="1" x14ac:dyDescent="0.2">
      <c r="A563" s="266"/>
      <c r="B563" s="265" t="s">
        <v>759</v>
      </c>
      <c r="C563" s="547" t="s">
        <v>541</v>
      </c>
      <c r="D563" s="547"/>
      <c r="E563" s="547"/>
      <c r="F563" s="268" t="s">
        <v>656</v>
      </c>
      <c r="G563" s="277">
        <v>36</v>
      </c>
      <c r="H563" s="268"/>
      <c r="I563" s="277">
        <v>36</v>
      </c>
      <c r="J563" s="269"/>
      <c r="K563" s="268"/>
      <c r="L563" s="269">
        <v>11.55</v>
      </c>
      <c r="M563" s="268"/>
      <c r="N563" s="272">
        <v>235</v>
      </c>
      <c r="V563" s="228"/>
      <c r="W563" s="229"/>
      <c r="Z563" s="227" t="s">
        <v>541</v>
      </c>
      <c r="AB563" s="229"/>
      <c r="AC563" s="229"/>
      <c r="AE563" s="229"/>
    </row>
    <row r="564" spans="1:31" s="226" customFormat="1" ht="12" customHeight="1" x14ac:dyDescent="0.2">
      <c r="A564" s="278"/>
      <c r="B564" s="279"/>
      <c r="C564" s="550" t="s">
        <v>472</v>
      </c>
      <c r="D564" s="550"/>
      <c r="E564" s="550"/>
      <c r="F564" s="260"/>
      <c r="G564" s="260"/>
      <c r="H564" s="260"/>
      <c r="I564" s="260"/>
      <c r="J564" s="262"/>
      <c r="K564" s="260"/>
      <c r="L564" s="262">
        <v>67.349999999999994</v>
      </c>
      <c r="M564" s="274"/>
      <c r="N564" s="263">
        <v>1369</v>
      </c>
      <c r="V564" s="228"/>
      <c r="W564" s="229"/>
      <c r="AB564" s="229" t="s">
        <v>472</v>
      </c>
      <c r="AC564" s="229"/>
      <c r="AE564" s="229"/>
    </row>
    <row r="565" spans="1:31" s="226" customFormat="1" ht="22.5" customHeight="1" x14ac:dyDescent="0.2">
      <c r="A565" s="258">
        <v>63</v>
      </c>
      <c r="B565" s="259" t="s">
        <v>777</v>
      </c>
      <c r="C565" s="541" t="s">
        <v>778</v>
      </c>
      <c r="D565" s="541"/>
      <c r="E565" s="541"/>
      <c r="F565" s="260" t="s">
        <v>663</v>
      </c>
      <c r="G565" s="260"/>
      <c r="H565" s="260"/>
      <c r="I565" s="261">
        <v>1</v>
      </c>
      <c r="J565" s="262"/>
      <c r="K565" s="260"/>
      <c r="L565" s="262"/>
      <c r="M565" s="260"/>
      <c r="N565" s="263"/>
      <c r="V565" s="228"/>
      <c r="W565" s="229" t="s">
        <v>778</v>
      </c>
      <c r="AB565" s="229"/>
      <c r="AC565" s="229"/>
      <c r="AE565" s="229"/>
    </row>
    <row r="566" spans="1:31" s="226" customFormat="1" ht="45" customHeight="1" x14ac:dyDescent="0.2">
      <c r="A566" s="264"/>
      <c r="B566" s="265" t="s">
        <v>757</v>
      </c>
      <c r="C566" s="519" t="s">
        <v>539</v>
      </c>
      <c r="D566" s="519"/>
      <c r="E566" s="519"/>
      <c r="F566" s="519"/>
      <c r="G566" s="519"/>
      <c r="H566" s="519"/>
      <c r="I566" s="519"/>
      <c r="J566" s="519"/>
      <c r="K566" s="519"/>
      <c r="L566" s="519"/>
      <c r="M566" s="519"/>
      <c r="N566" s="549"/>
      <c r="V566" s="228"/>
      <c r="W566" s="229"/>
      <c r="X566" s="227" t="s">
        <v>539</v>
      </c>
      <c r="AB566" s="229"/>
      <c r="AC566" s="229"/>
      <c r="AE566" s="229"/>
    </row>
    <row r="567" spans="1:31" s="226" customFormat="1" ht="12" x14ac:dyDescent="0.2">
      <c r="A567" s="266"/>
      <c r="B567" s="267">
        <v>1</v>
      </c>
      <c r="C567" s="519" t="s">
        <v>466</v>
      </c>
      <c r="D567" s="519"/>
      <c r="E567" s="519"/>
      <c r="F567" s="268"/>
      <c r="G567" s="268"/>
      <c r="H567" s="268"/>
      <c r="I567" s="268"/>
      <c r="J567" s="269">
        <v>83.39</v>
      </c>
      <c r="K567" s="280">
        <v>1.3</v>
      </c>
      <c r="L567" s="269">
        <v>108.41</v>
      </c>
      <c r="M567" s="271">
        <v>20.34</v>
      </c>
      <c r="N567" s="272">
        <v>2205</v>
      </c>
      <c r="V567" s="228"/>
      <c r="W567" s="229"/>
      <c r="Y567" s="227" t="s">
        <v>466</v>
      </c>
      <c r="AB567" s="229"/>
      <c r="AC567" s="229"/>
      <c r="AE567" s="229"/>
    </row>
    <row r="568" spans="1:31" s="226" customFormat="1" ht="12" x14ac:dyDescent="0.2">
      <c r="A568" s="266"/>
      <c r="B568" s="265"/>
      <c r="C568" s="547" t="s">
        <v>467</v>
      </c>
      <c r="D568" s="547"/>
      <c r="E568" s="547"/>
      <c r="F568" s="268" t="s">
        <v>654</v>
      </c>
      <c r="G568" s="280">
        <v>5.4</v>
      </c>
      <c r="H568" s="280">
        <v>1.3</v>
      </c>
      <c r="I568" s="271">
        <v>7.02</v>
      </c>
      <c r="J568" s="269"/>
      <c r="K568" s="268"/>
      <c r="L568" s="269"/>
      <c r="M568" s="268"/>
      <c r="N568" s="272"/>
      <c r="V568" s="228"/>
      <c r="W568" s="229"/>
      <c r="Z568" s="227" t="s">
        <v>467</v>
      </c>
      <c r="AB568" s="229"/>
      <c r="AC568" s="229"/>
      <c r="AE568" s="229"/>
    </row>
    <row r="569" spans="1:31" s="226" customFormat="1" ht="12" customHeight="1" x14ac:dyDescent="0.2">
      <c r="A569" s="266"/>
      <c r="B569" s="265"/>
      <c r="C569" s="548" t="s">
        <v>468</v>
      </c>
      <c r="D569" s="548"/>
      <c r="E569" s="548"/>
      <c r="F569" s="274"/>
      <c r="G569" s="274"/>
      <c r="H569" s="274"/>
      <c r="I569" s="274"/>
      <c r="J569" s="275">
        <v>83.39</v>
      </c>
      <c r="K569" s="274"/>
      <c r="L569" s="275">
        <v>108.41</v>
      </c>
      <c r="M569" s="274"/>
      <c r="N569" s="276"/>
      <c r="V569" s="228"/>
      <c r="W569" s="229"/>
      <c r="AA569" s="227" t="s">
        <v>468</v>
      </c>
      <c r="AB569" s="229"/>
      <c r="AC569" s="229"/>
      <c r="AE569" s="229"/>
    </row>
    <row r="570" spans="1:31" s="226" customFormat="1" ht="12" x14ac:dyDescent="0.2">
      <c r="A570" s="266"/>
      <c r="B570" s="265"/>
      <c r="C570" s="519" t="s">
        <v>469</v>
      </c>
      <c r="D570" s="519"/>
      <c r="E570" s="519"/>
      <c r="F570" s="268"/>
      <c r="G570" s="268"/>
      <c r="H570" s="268"/>
      <c r="I570" s="268"/>
      <c r="J570" s="269"/>
      <c r="K570" s="268"/>
      <c r="L570" s="269">
        <v>108.41</v>
      </c>
      <c r="M570" s="268"/>
      <c r="N570" s="272">
        <v>2205</v>
      </c>
      <c r="V570" s="228"/>
      <c r="W570" s="229"/>
      <c r="Z570" s="227" t="s">
        <v>469</v>
      </c>
      <c r="AB570" s="229"/>
      <c r="AC570" s="229"/>
      <c r="AE570" s="229"/>
    </row>
    <row r="571" spans="1:31" s="226" customFormat="1" ht="33.75" customHeight="1" x14ac:dyDescent="0.2">
      <c r="A571" s="266"/>
      <c r="B571" s="265" t="s">
        <v>758</v>
      </c>
      <c r="C571" s="519" t="s">
        <v>540</v>
      </c>
      <c r="D571" s="519"/>
      <c r="E571" s="519"/>
      <c r="F571" s="268" t="s">
        <v>656</v>
      </c>
      <c r="G571" s="277">
        <v>74</v>
      </c>
      <c r="H571" s="268"/>
      <c r="I571" s="277">
        <v>74</v>
      </c>
      <c r="J571" s="269"/>
      <c r="K571" s="268"/>
      <c r="L571" s="269">
        <v>80.22</v>
      </c>
      <c r="M571" s="268"/>
      <c r="N571" s="272">
        <v>1632</v>
      </c>
      <c r="V571" s="228"/>
      <c r="W571" s="229"/>
      <c r="Z571" s="227" t="s">
        <v>540</v>
      </c>
      <c r="AB571" s="229"/>
      <c r="AC571" s="229"/>
      <c r="AE571" s="229"/>
    </row>
    <row r="572" spans="1:31" s="226" customFormat="1" ht="33.75" customHeight="1" x14ac:dyDescent="0.2">
      <c r="A572" s="266"/>
      <c r="B572" s="265" t="s">
        <v>759</v>
      </c>
      <c r="C572" s="547" t="s">
        <v>541</v>
      </c>
      <c r="D572" s="547"/>
      <c r="E572" s="547"/>
      <c r="F572" s="268" t="s">
        <v>656</v>
      </c>
      <c r="G572" s="277">
        <v>36</v>
      </c>
      <c r="H572" s="268"/>
      <c r="I572" s="277">
        <v>36</v>
      </c>
      <c r="J572" s="269"/>
      <c r="K572" s="268"/>
      <c r="L572" s="269">
        <v>39.03</v>
      </c>
      <c r="M572" s="268"/>
      <c r="N572" s="272">
        <v>794</v>
      </c>
      <c r="V572" s="228"/>
      <c r="W572" s="229"/>
      <c r="Z572" s="227" t="s">
        <v>541</v>
      </c>
      <c r="AB572" s="229"/>
      <c r="AC572" s="229"/>
      <c r="AE572" s="229"/>
    </row>
    <row r="573" spans="1:31" s="226" customFormat="1" ht="12" customHeight="1" x14ac:dyDescent="0.2">
      <c r="A573" s="278"/>
      <c r="B573" s="279"/>
      <c r="C573" s="550" t="s">
        <v>472</v>
      </c>
      <c r="D573" s="550"/>
      <c r="E573" s="550"/>
      <c r="F573" s="260"/>
      <c r="G573" s="260"/>
      <c r="H573" s="260"/>
      <c r="I573" s="260"/>
      <c r="J573" s="262"/>
      <c r="K573" s="260"/>
      <c r="L573" s="262">
        <v>227.66</v>
      </c>
      <c r="M573" s="274"/>
      <c r="N573" s="263">
        <v>4631</v>
      </c>
      <c r="V573" s="228"/>
      <c r="W573" s="229"/>
      <c r="AB573" s="229" t="s">
        <v>472</v>
      </c>
      <c r="AC573" s="229"/>
      <c r="AE573" s="229"/>
    </row>
    <row r="574" spans="1:31" s="226" customFormat="1" ht="33.75" customHeight="1" x14ac:dyDescent="0.2">
      <c r="A574" s="258">
        <v>64</v>
      </c>
      <c r="B574" s="259" t="s">
        <v>779</v>
      </c>
      <c r="C574" s="541" t="s">
        <v>780</v>
      </c>
      <c r="D574" s="541"/>
      <c r="E574" s="541"/>
      <c r="F574" s="260" t="s">
        <v>762</v>
      </c>
      <c r="G574" s="260"/>
      <c r="H574" s="260"/>
      <c r="I574" s="261">
        <v>3</v>
      </c>
      <c r="J574" s="262"/>
      <c r="K574" s="260"/>
      <c r="L574" s="262"/>
      <c r="M574" s="260"/>
      <c r="N574" s="263"/>
      <c r="V574" s="228"/>
      <c r="W574" s="229" t="s">
        <v>780</v>
      </c>
      <c r="AB574" s="229"/>
      <c r="AC574" s="229"/>
      <c r="AE574" s="229"/>
    </row>
    <row r="575" spans="1:31" s="226" customFormat="1" ht="45" customHeight="1" x14ac:dyDescent="0.2">
      <c r="A575" s="264"/>
      <c r="B575" s="265" t="s">
        <v>757</v>
      </c>
      <c r="C575" s="519" t="s">
        <v>539</v>
      </c>
      <c r="D575" s="519"/>
      <c r="E575" s="519"/>
      <c r="F575" s="519"/>
      <c r="G575" s="519"/>
      <c r="H575" s="519"/>
      <c r="I575" s="519"/>
      <c r="J575" s="519"/>
      <c r="K575" s="519"/>
      <c r="L575" s="519"/>
      <c r="M575" s="519"/>
      <c r="N575" s="549"/>
      <c r="V575" s="228"/>
      <c r="W575" s="229"/>
      <c r="X575" s="227" t="s">
        <v>539</v>
      </c>
      <c r="AB575" s="229"/>
      <c r="AC575" s="229"/>
      <c r="AE575" s="229"/>
    </row>
    <row r="576" spans="1:31" s="226" customFormat="1" ht="12" x14ac:dyDescent="0.2">
      <c r="A576" s="266"/>
      <c r="B576" s="267">
        <v>1</v>
      </c>
      <c r="C576" s="519" t="s">
        <v>466</v>
      </c>
      <c r="D576" s="519"/>
      <c r="E576" s="519"/>
      <c r="F576" s="268"/>
      <c r="G576" s="268"/>
      <c r="H576" s="268"/>
      <c r="I576" s="268"/>
      <c r="J576" s="269">
        <v>26.22</v>
      </c>
      <c r="K576" s="280">
        <v>1.3</v>
      </c>
      <c r="L576" s="269">
        <v>102.26</v>
      </c>
      <c r="M576" s="271">
        <v>20.34</v>
      </c>
      <c r="N576" s="272">
        <v>2080</v>
      </c>
      <c r="V576" s="228"/>
      <c r="W576" s="229"/>
      <c r="Y576" s="227" t="s">
        <v>466</v>
      </c>
      <c r="AB576" s="229"/>
      <c r="AC576" s="229"/>
      <c r="AE576" s="229"/>
    </row>
    <row r="577" spans="1:31" s="226" customFormat="1" ht="12" x14ac:dyDescent="0.2">
      <c r="A577" s="266"/>
      <c r="B577" s="265"/>
      <c r="C577" s="547" t="s">
        <v>467</v>
      </c>
      <c r="D577" s="547"/>
      <c r="E577" s="547"/>
      <c r="F577" s="268" t="s">
        <v>654</v>
      </c>
      <c r="G577" s="271">
        <v>1.62</v>
      </c>
      <c r="H577" s="280">
        <v>1.3</v>
      </c>
      <c r="I577" s="270">
        <v>6.3179999999999996</v>
      </c>
      <c r="J577" s="269"/>
      <c r="K577" s="268"/>
      <c r="L577" s="269"/>
      <c r="M577" s="268"/>
      <c r="N577" s="272"/>
      <c r="V577" s="228"/>
      <c r="W577" s="229"/>
      <c r="Z577" s="227" t="s">
        <v>467</v>
      </c>
      <c r="AB577" s="229"/>
      <c r="AC577" s="229"/>
      <c r="AE577" s="229"/>
    </row>
    <row r="578" spans="1:31" s="226" customFormat="1" ht="12" customHeight="1" x14ac:dyDescent="0.2">
      <c r="A578" s="266"/>
      <c r="B578" s="265"/>
      <c r="C578" s="548" t="s">
        <v>468</v>
      </c>
      <c r="D578" s="548"/>
      <c r="E578" s="548"/>
      <c r="F578" s="274"/>
      <c r="G578" s="274"/>
      <c r="H578" s="274"/>
      <c r="I578" s="274"/>
      <c r="J578" s="275">
        <v>26.22</v>
      </c>
      <c r="K578" s="274"/>
      <c r="L578" s="275">
        <v>102.26</v>
      </c>
      <c r="M578" s="274"/>
      <c r="N578" s="276"/>
      <c r="V578" s="228"/>
      <c r="W578" s="229"/>
      <c r="AA578" s="227" t="s">
        <v>468</v>
      </c>
      <c r="AB578" s="229"/>
      <c r="AC578" s="229"/>
      <c r="AE578" s="229"/>
    </row>
    <row r="579" spans="1:31" s="226" customFormat="1" ht="12" x14ac:dyDescent="0.2">
      <c r="A579" s="266"/>
      <c r="B579" s="265"/>
      <c r="C579" s="519" t="s">
        <v>469</v>
      </c>
      <c r="D579" s="519"/>
      <c r="E579" s="519"/>
      <c r="F579" s="268"/>
      <c r="G579" s="268"/>
      <c r="H579" s="268"/>
      <c r="I579" s="268"/>
      <c r="J579" s="269"/>
      <c r="K579" s="268"/>
      <c r="L579" s="269">
        <v>102.26</v>
      </c>
      <c r="M579" s="268"/>
      <c r="N579" s="272">
        <v>2080</v>
      </c>
      <c r="V579" s="228"/>
      <c r="W579" s="229"/>
      <c r="Z579" s="227" t="s">
        <v>469</v>
      </c>
      <c r="AB579" s="229"/>
      <c r="AC579" s="229"/>
      <c r="AE579" s="229"/>
    </row>
    <row r="580" spans="1:31" s="226" customFormat="1" ht="33.75" customHeight="1" x14ac:dyDescent="0.2">
      <c r="A580" s="266"/>
      <c r="B580" s="265" t="s">
        <v>758</v>
      </c>
      <c r="C580" s="519" t="s">
        <v>540</v>
      </c>
      <c r="D580" s="519"/>
      <c r="E580" s="519"/>
      <c r="F580" s="268" t="s">
        <v>656</v>
      </c>
      <c r="G580" s="277">
        <v>74</v>
      </c>
      <c r="H580" s="268"/>
      <c r="I580" s="277">
        <v>74</v>
      </c>
      <c r="J580" s="269"/>
      <c r="K580" s="268"/>
      <c r="L580" s="269">
        <v>75.67</v>
      </c>
      <c r="M580" s="268"/>
      <c r="N580" s="272">
        <v>1539</v>
      </c>
      <c r="V580" s="228"/>
      <c r="W580" s="229"/>
      <c r="Z580" s="227" t="s">
        <v>540</v>
      </c>
      <c r="AB580" s="229"/>
      <c r="AC580" s="229"/>
      <c r="AE580" s="229"/>
    </row>
    <row r="581" spans="1:31" s="226" customFormat="1" ht="33.75" customHeight="1" x14ac:dyDescent="0.2">
      <c r="A581" s="266"/>
      <c r="B581" s="265" t="s">
        <v>759</v>
      </c>
      <c r="C581" s="547" t="s">
        <v>541</v>
      </c>
      <c r="D581" s="547"/>
      <c r="E581" s="547"/>
      <c r="F581" s="268" t="s">
        <v>656</v>
      </c>
      <c r="G581" s="277">
        <v>36</v>
      </c>
      <c r="H581" s="268"/>
      <c r="I581" s="277">
        <v>36</v>
      </c>
      <c r="J581" s="269"/>
      <c r="K581" s="268"/>
      <c r="L581" s="269">
        <v>36.81</v>
      </c>
      <c r="M581" s="268"/>
      <c r="N581" s="272">
        <v>749</v>
      </c>
      <c r="V581" s="228"/>
      <c r="W581" s="229"/>
      <c r="Z581" s="227" t="s">
        <v>541</v>
      </c>
      <c r="AB581" s="229"/>
      <c r="AC581" s="229"/>
      <c r="AE581" s="229"/>
    </row>
    <row r="582" spans="1:31" s="226" customFormat="1" ht="12" customHeight="1" x14ac:dyDescent="0.2">
      <c r="A582" s="278"/>
      <c r="B582" s="279"/>
      <c r="C582" s="541" t="s">
        <v>472</v>
      </c>
      <c r="D582" s="541"/>
      <c r="E582" s="541"/>
      <c r="F582" s="260"/>
      <c r="G582" s="260"/>
      <c r="H582" s="260"/>
      <c r="I582" s="260"/>
      <c r="J582" s="262"/>
      <c r="K582" s="260"/>
      <c r="L582" s="262">
        <v>214.74</v>
      </c>
      <c r="M582" s="274"/>
      <c r="N582" s="263">
        <v>4368</v>
      </c>
      <c r="V582" s="228"/>
      <c r="W582" s="229"/>
      <c r="AB582" s="229" t="s">
        <v>472</v>
      </c>
      <c r="AC582" s="229"/>
      <c r="AE582" s="229"/>
    </row>
    <row r="583" spans="1:31" s="226" customFormat="1" ht="1.5" customHeight="1" x14ac:dyDescent="0.2">
      <c r="A583" s="282"/>
      <c r="B583" s="279"/>
      <c r="C583" s="279"/>
      <c r="D583" s="279"/>
      <c r="E583" s="279"/>
      <c r="F583" s="282"/>
      <c r="G583" s="282"/>
      <c r="H583" s="282"/>
      <c r="I583" s="282"/>
      <c r="J583" s="283"/>
      <c r="K583" s="282"/>
      <c r="L583" s="283"/>
      <c r="M583" s="268"/>
      <c r="N583" s="283"/>
      <c r="V583" s="228"/>
      <c r="W583" s="229"/>
      <c r="AB583" s="229"/>
      <c r="AC583" s="229"/>
      <c r="AE583" s="229"/>
    </row>
    <row r="584" spans="1:31" s="226" customFormat="1" ht="12" customHeight="1" x14ac:dyDescent="0.2">
      <c r="A584" s="284"/>
      <c r="B584" s="285"/>
      <c r="C584" s="550" t="s">
        <v>781</v>
      </c>
      <c r="D584" s="550"/>
      <c r="E584" s="550"/>
      <c r="F584" s="550"/>
      <c r="G584" s="550"/>
      <c r="H584" s="550"/>
      <c r="I584" s="550"/>
      <c r="J584" s="550"/>
      <c r="K584" s="550"/>
      <c r="L584" s="286">
        <v>4070.79</v>
      </c>
      <c r="M584" s="287"/>
      <c r="N584" s="288"/>
      <c r="V584" s="228"/>
      <c r="W584" s="229"/>
      <c r="AB584" s="229"/>
      <c r="AC584" s="229" t="s">
        <v>781</v>
      </c>
      <c r="AE584" s="229"/>
    </row>
    <row r="585" spans="1:31" s="226" customFormat="1" ht="12" customHeight="1" x14ac:dyDescent="0.2">
      <c r="A585" s="538" t="s">
        <v>782</v>
      </c>
      <c r="B585" s="539"/>
      <c r="C585" s="539"/>
      <c r="D585" s="539"/>
      <c r="E585" s="539"/>
      <c r="F585" s="539"/>
      <c r="G585" s="539"/>
      <c r="H585" s="539"/>
      <c r="I585" s="539"/>
      <c r="J585" s="539"/>
      <c r="K585" s="539"/>
      <c r="L585" s="539"/>
      <c r="M585" s="539"/>
      <c r="N585" s="540"/>
      <c r="V585" s="228" t="s">
        <v>782</v>
      </c>
      <c r="W585" s="229"/>
      <c r="AB585" s="229"/>
      <c r="AC585" s="229"/>
      <c r="AE585" s="229"/>
    </row>
    <row r="586" spans="1:31" s="226" customFormat="1" ht="12" customHeight="1" x14ac:dyDescent="0.2">
      <c r="A586" s="551" t="s">
        <v>783</v>
      </c>
      <c r="B586" s="552"/>
      <c r="C586" s="552"/>
      <c r="D586" s="552"/>
      <c r="E586" s="552"/>
      <c r="F586" s="552"/>
      <c r="G586" s="552"/>
      <c r="H586" s="552"/>
      <c r="I586" s="552"/>
      <c r="J586" s="552"/>
      <c r="K586" s="552"/>
      <c r="L586" s="552"/>
      <c r="M586" s="552"/>
      <c r="N586" s="553"/>
      <c r="V586" s="228"/>
      <c r="W586" s="229"/>
      <c r="AB586" s="229"/>
      <c r="AC586" s="229"/>
      <c r="AE586" s="229" t="s">
        <v>783</v>
      </c>
    </row>
    <row r="587" spans="1:31" s="226" customFormat="1" ht="56.25" customHeight="1" x14ac:dyDescent="0.2">
      <c r="A587" s="258">
        <v>65</v>
      </c>
      <c r="B587" s="259" t="s">
        <v>784</v>
      </c>
      <c r="C587" s="541" t="s">
        <v>785</v>
      </c>
      <c r="D587" s="541"/>
      <c r="E587" s="541"/>
      <c r="F587" s="260" t="s">
        <v>786</v>
      </c>
      <c r="G587" s="260"/>
      <c r="H587" s="260"/>
      <c r="I587" s="293">
        <v>0.01</v>
      </c>
      <c r="J587" s="262"/>
      <c r="K587" s="260"/>
      <c r="L587" s="262"/>
      <c r="M587" s="260"/>
      <c r="N587" s="263"/>
      <c r="V587" s="228"/>
      <c r="W587" s="229" t="s">
        <v>785</v>
      </c>
      <c r="AB587" s="229"/>
      <c r="AC587" s="229"/>
      <c r="AE587" s="229"/>
    </row>
    <row r="588" spans="1:31" s="226" customFormat="1" ht="12" customHeight="1" x14ac:dyDescent="0.2">
      <c r="A588" s="290"/>
      <c r="B588" s="291"/>
      <c r="C588" s="519" t="s">
        <v>787</v>
      </c>
      <c r="D588" s="519"/>
      <c r="E588" s="519"/>
      <c r="F588" s="519"/>
      <c r="G588" s="519"/>
      <c r="H588" s="519"/>
      <c r="I588" s="519"/>
      <c r="J588" s="519"/>
      <c r="K588" s="519"/>
      <c r="L588" s="519"/>
      <c r="M588" s="519"/>
      <c r="N588" s="549"/>
      <c r="V588" s="228"/>
      <c r="W588" s="229"/>
      <c r="AB588" s="229"/>
      <c r="AC588" s="229"/>
      <c r="AD588" s="227" t="s">
        <v>787</v>
      </c>
      <c r="AE588" s="229"/>
    </row>
    <row r="589" spans="1:31" s="226" customFormat="1" ht="33.75" customHeight="1" x14ac:dyDescent="0.2">
      <c r="A589" s="264"/>
      <c r="B589" s="265" t="s">
        <v>652</v>
      </c>
      <c r="C589" s="519" t="s">
        <v>464</v>
      </c>
      <c r="D589" s="519"/>
      <c r="E589" s="519"/>
      <c r="F589" s="519"/>
      <c r="G589" s="519"/>
      <c r="H589" s="519"/>
      <c r="I589" s="519"/>
      <c r="J589" s="519"/>
      <c r="K589" s="519"/>
      <c r="L589" s="519"/>
      <c r="M589" s="519"/>
      <c r="N589" s="549"/>
      <c r="V589" s="228"/>
      <c r="W589" s="229"/>
      <c r="X589" s="227" t="s">
        <v>464</v>
      </c>
      <c r="AB589" s="229"/>
      <c r="AC589" s="229"/>
      <c r="AE589" s="229"/>
    </row>
    <row r="590" spans="1:31" s="226" customFormat="1" ht="22.5" customHeight="1" x14ac:dyDescent="0.2">
      <c r="A590" s="264"/>
      <c r="B590" s="265" t="s">
        <v>653</v>
      </c>
      <c r="C590" s="519" t="s">
        <v>465</v>
      </c>
      <c r="D590" s="519"/>
      <c r="E590" s="519"/>
      <c r="F590" s="519"/>
      <c r="G590" s="519"/>
      <c r="H590" s="519"/>
      <c r="I590" s="519"/>
      <c r="J590" s="519"/>
      <c r="K590" s="519"/>
      <c r="L590" s="519"/>
      <c r="M590" s="519"/>
      <c r="N590" s="549"/>
      <c r="V590" s="228"/>
      <c r="W590" s="229"/>
      <c r="X590" s="227" t="s">
        <v>465</v>
      </c>
      <c r="AB590" s="229"/>
      <c r="AC590" s="229"/>
      <c r="AE590" s="229"/>
    </row>
    <row r="591" spans="1:31" s="226" customFormat="1" ht="12" x14ac:dyDescent="0.2">
      <c r="A591" s="266"/>
      <c r="B591" s="267">
        <v>1</v>
      </c>
      <c r="C591" s="519" t="s">
        <v>466</v>
      </c>
      <c r="D591" s="519"/>
      <c r="E591" s="519"/>
      <c r="F591" s="268"/>
      <c r="G591" s="268"/>
      <c r="H591" s="268"/>
      <c r="I591" s="268"/>
      <c r="J591" s="269">
        <v>688.48</v>
      </c>
      <c r="K591" s="271">
        <v>1.38</v>
      </c>
      <c r="L591" s="269">
        <v>9.5</v>
      </c>
      <c r="M591" s="271">
        <v>20.34</v>
      </c>
      <c r="N591" s="272">
        <v>193</v>
      </c>
      <c r="V591" s="228"/>
      <c r="W591" s="229"/>
      <c r="Y591" s="227" t="s">
        <v>466</v>
      </c>
      <c r="AB591" s="229"/>
      <c r="AC591" s="229"/>
      <c r="AE591" s="229"/>
    </row>
    <row r="592" spans="1:31" s="226" customFormat="1" ht="12" x14ac:dyDescent="0.2">
      <c r="A592" s="266"/>
      <c r="B592" s="267">
        <v>2</v>
      </c>
      <c r="C592" s="519" t="s">
        <v>475</v>
      </c>
      <c r="D592" s="519"/>
      <c r="E592" s="519"/>
      <c r="F592" s="268"/>
      <c r="G592" s="268"/>
      <c r="H592" s="268"/>
      <c r="I592" s="268"/>
      <c r="J592" s="269">
        <v>2291.0300000000002</v>
      </c>
      <c r="K592" s="271">
        <v>1.38</v>
      </c>
      <c r="L592" s="269">
        <v>31.62</v>
      </c>
      <c r="M592" s="271">
        <v>8.7799999999999994</v>
      </c>
      <c r="N592" s="272">
        <v>278</v>
      </c>
      <c r="V592" s="228"/>
      <c r="W592" s="229"/>
      <c r="Y592" s="227" t="s">
        <v>475</v>
      </c>
      <c r="AB592" s="229"/>
      <c r="AC592" s="229"/>
      <c r="AE592" s="229"/>
    </row>
    <row r="593" spans="1:31" s="226" customFormat="1" ht="12" x14ac:dyDescent="0.2">
      <c r="A593" s="266"/>
      <c r="B593" s="267">
        <v>3</v>
      </c>
      <c r="C593" s="519" t="s">
        <v>476</v>
      </c>
      <c r="D593" s="519"/>
      <c r="E593" s="519"/>
      <c r="F593" s="268"/>
      <c r="G593" s="268"/>
      <c r="H593" s="268"/>
      <c r="I593" s="268"/>
      <c r="J593" s="269">
        <v>303.7</v>
      </c>
      <c r="K593" s="271">
        <v>1.38</v>
      </c>
      <c r="L593" s="269">
        <v>4.1900000000000004</v>
      </c>
      <c r="M593" s="271">
        <v>20.34</v>
      </c>
      <c r="N593" s="272">
        <v>85</v>
      </c>
      <c r="V593" s="228"/>
      <c r="W593" s="229"/>
      <c r="Y593" s="227" t="s">
        <v>476</v>
      </c>
      <c r="AB593" s="229"/>
      <c r="AC593" s="229"/>
      <c r="AE593" s="229"/>
    </row>
    <row r="594" spans="1:31" s="226" customFormat="1" ht="12" x14ac:dyDescent="0.2">
      <c r="A594" s="266"/>
      <c r="B594" s="267">
        <v>4</v>
      </c>
      <c r="C594" s="519" t="s">
        <v>477</v>
      </c>
      <c r="D594" s="519"/>
      <c r="E594" s="519"/>
      <c r="F594" s="268"/>
      <c r="G594" s="268"/>
      <c r="H594" s="268"/>
      <c r="I594" s="268"/>
      <c r="J594" s="269">
        <v>345.04</v>
      </c>
      <c r="K594" s="268"/>
      <c r="L594" s="269">
        <v>3.45</v>
      </c>
      <c r="M594" s="271">
        <v>6.14</v>
      </c>
      <c r="N594" s="272">
        <v>21</v>
      </c>
      <c r="V594" s="228"/>
      <c r="W594" s="229"/>
      <c r="Y594" s="227" t="s">
        <v>477</v>
      </c>
      <c r="AB594" s="229"/>
      <c r="AC594" s="229"/>
      <c r="AE594" s="229"/>
    </row>
    <row r="595" spans="1:31" s="226" customFormat="1" ht="12" x14ac:dyDescent="0.2">
      <c r="A595" s="266"/>
      <c r="B595" s="265"/>
      <c r="C595" s="519" t="s">
        <v>467</v>
      </c>
      <c r="D595" s="519"/>
      <c r="E595" s="519"/>
      <c r="F595" s="268" t="s">
        <v>654</v>
      </c>
      <c r="G595" s="271">
        <v>57.23</v>
      </c>
      <c r="H595" s="271">
        <v>1.38</v>
      </c>
      <c r="I595" s="294">
        <v>0.78977399999999998</v>
      </c>
      <c r="J595" s="269"/>
      <c r="K595" s="268"/>
      <c r="L595" s="269"/>
      <c r="M595" s="268"/>
      <c r="N595" s="272"/>
      <c r="V595" s="228"/>
      <c r="W595" s="229"/>
      <c r="Z595" s="227" t="s">
        <v>467</v>
      </c>
      <c r="AB595" s="229"/>
      <c r="AC595" s="229"/>
      <c r="AE595" s="229"/>
    </row>
    <row r="596" spans="1:31" s="226" customFormat="1" ht="12" x14ac:dyDescent="0.2">
      <c r="A596" s="266"/>
      <c r="B596" s="265"/>
      <c r="C596" s="547" t="s">
        <v>478</v>
      </c>
      <c r="D596" s="547"/>
      <c r="E596" s="547"/>
      <c r="F596" s="268" t="s">
        <v>654</v>
      </c>
      <c r="G596" s="271">
        <v>22.38</v>
      </c>
      <c r="H596" s="271">
        <v>1.38</v>
      </c>
      <c r="I596" s="294">
        <v>0.30884400000000001</v>
      </c>
      <c r="J596" s="269"/>
      <c r="K596" s="268"/>
      <c r="L596" s="269"/>
      <c r="M596" s="268"/>
      <c r="N596" s="272"/>
      <c r="V596" s="228"/>
      <c r="W596" s="229"/>
      <c r="Z596" s="227" t="s">
        <v>478</v>
      </c>
      <c r="AB596" s="229"/>
      <c r="AC596" s="229"/>
      <c r="AE596" s="229"/>
    </row>
    <row r="597" spans="1:31" s="226" customFormat="1" ht="12" customHeight="1" x14ac:dyDescent="0.2">
      <c r="A597" s="266"/>
      <c r="B597" s="265"/>
      <c r="C597" s="548" t="s">
        <v>468</v>
      </c>
      <c r="D597" s="548"/>
      <c r="E597" s="548"/>
      <c r="F597" s="274"/>
      <c r="G597" s="274"/>
      <c r="H597" s="274"/>
      <c r="I597" s="274"/>
      <c r="J597" s="275">
        <v>3324.55</v>
      </c>
      <c r="K597" s="274"/>
      <c r="L597" s="275">
        <v>44.57</v>
      </c>
      <c r="M597" s="274"/>
      <c r="N597" s="276"/>
      <c r="V597" s="228"/>
      <c r="W597" s="229"/>
      <c r="AA597" s="227" t="s">
        <v>468</v>
      </c>
      <c r="AB597" s="229"/>
      <c r="AC597" s="229"/>
      <c r="AE597" s="229"/>
    </row>
    <row r="598" spans="1:31" s="226" customFormat="1" ht="12" x14ac:dyDescent="0.2">
      <c r="A598" s="266"/>
      <c r="B598" s="265"/>
      <c r="C598" s="519" t="s">
        <v>469</v>
      </c>
      <c r="D598" s="519"/>
      <c r="E598" s="519"/>
      <c r="F598" s="268"/>
      <c r="G598" s="268"/>
      <c r="H598" s="268"/>
      <c r="I598" s="268"/>
      <c r="J598" s="269"/>
      <c r="K598" s="268"/>
      <c r="L598" s="269">
        <v>13.69</v>
      </c>
      <c r="M598" s="268"/>
      <c r="N598" s="272">
        <v>278</v>
      </c>
      <c r="V598" s="228"/>
      <c r="W598" s="229"/>
      <c r="Z598" s="227" t="s">
        <v>469</v>
      </c>
      <c r="AB598" s="229"/>
      <c r="AC598" s="229"/>
      <c r="AE598" s="229"/>
    </row>
    <row r="599" spans="1:31" s="226" customFormat="1" ht="33.75" x14ac:dyDescent="0.2">
      <c r="A599" s="266"/>
      <c r="B599" s="265" t="s">
        <v>655</v>
      </c>
      <c r="C599" s="519" t="s">
        <v>484</v>
      </c>
      <c r="D599" s="519"/>
      <c r="E599" s="519"/>
      <c r="F599" s="268" t="s">
        <v>656</v>
      </c>
      <c r="G599" s="277">
        <v>103</v>
      </c>
      <c r="H599" s="268"/>
      <c r="I599" s="277">
        <v>103</v>
      </c>
      <c r="J599" s="269"/>
      <c r="K599" s="268"/>
      <c r="L599" s="269">
        <v>14.1</v>
      </c>
      <c r="M599" s="268"/>
      <c r="N599" s="272">
        <v>286</v>
      </c>
      <c r="V599" s="228"/>
      <c r="W599" s="229"/>
      <c r="Z599" s="227" t="s">
        <v>484</v>
      </c>
      <c r="AB599" s="229"/>
      <c r="AC599" s="229"/>
      <c r="AE599" s="229"/>
    </row>
    <row r="600" spans="1:31" s="226" customFormat="1" ht="33.75" x14ac:dyDescent="0.2">
      <c r="A600" s="266"/>
      <c r="B600" s="265" t="s">
        <v>657</v>
      </c>
      <c r="C600" s="547" t="s">
        <v>485</v>
      </c>
      <c r="D600" s="547"/>
      <c r="E600" s="547"/>
      <c r="F600" s="268" t="s">
        <v>656</v>
      </c>
      <c r="G600" s="277">
        <v>60</v>
      </c>
      <c r="H600" s="268"/>
      <c r="I600" s="277">
        <v>60</v>
      </c>
      <c r="J600" s="269"/>
      <c r="K600" s="268"/>
      <c r="L600" s="269">
        <v>8.2100000000000009</v>
      </c>
      <c r="M600" s="268"/>
      <c r="N600" s="272">
        <v>167</v>
      </c>
      <c r="V600" s="228"/>
      <c r="W600" s="229"/>
      <c r="Z600" s="227" t="s">
        <v>485</v>
      </c>
      <c r="AB600" s="229"/>
      <c r="AC600" s="229"/>
      <c r="AE600" s="229"/>
    </row>
    <row r="601" spans="1:31" s="226" customFormat="1" ht="12" customHeight="1" x14ac:dyDescent="0.2">
      <c r="A601" s="278"/>
      <c r="B601" s="279"/>
      <c r="C601" s="550" t="s">
        <v>472</v>
      </c>
      <c r="D601" s="550"/>
      <c r="E601" s="550"/>
      <c r="F601" s="260"/>
      <c r="G601" s="260"/>
      <c r="H601" s="260"/>
      <c r="I601" s="260"/>
      <c r="J601" s="262"/>
      <c r="K601" s="260"/>
      <c r="L601" s="262">
        <v>66.88</v>
      </c>
      <c r="M601" s="274"/>
      <c r="N601" s="263">
        <v>945</v>
      </c>
      <c r="V601" s="228"/>
      <c r="W601" s="229"/>
      <c r="AB601" s="229" t="s">
        <v>472</v>
      </c>
      <c r="AC601" s="229"/>
      <c r="AE601" s="229"/>
    </row>
    <row r="602" spans="1:31" s="226" customFormat="1" ht="33.75" customHeight="1" x14ac:dyDescent="0.2">
      <c r="A602" s="258">
        <v>66</v>
      </c>
      <c r="B602" s="259" t="s">
        <v>788</v>
      </c>
      <c r="C602" s="541" t="s">
        <v>789</v>
      </c>
      <c r="D602" s="541"/>
      <c r="E602" s="541"/>
      <c r="F602" s="260" t="s">
        <v>736</v>
      </c>
      <c r="G602" s="260"/>
      <c r="H602" s="260"/>
      <c r="I602" s="293">
        <v>0.06</v>
      </c>
      <c r="J602" s="262"/>
      <c r="K602" s="260"/>
      <c r="L602" s="262"/>
      <c r="M602" s="260"/>
      <c r="N602" s="263"/>
      <c r="V602" s="228"/>
      <c r="W602" s="229" t="s">
        <v>789</v>
      </c>
      <c r="AB602" s="229"/>
      <c r="AC602" s="229"/>
      <c r="AE602" s="229"/>
    </row>
    <row r="603" spans="1:31" s="226" customFormat="1" ht="12" customHeight="1" x14ac:dyDescent="0.2">
      <c r="A603" s="290"/>
      <c r="B603" s="291"/>
      <c r="C603" s="519" t="s">
        <v>790</v>
      </c>
      <c r="D603" s="519"/>
      <c r="E603" s="519"/>
      <c r="F603" s="519"/>
      <c r="G603" s="519"/>
      <c r="H603" s="519"/>
      <c r="I603" s="519"/>
      <c r="J603" s="519"/>
      <c r="K603" s="519"/>
      <c r="L603" s="519"/>
      <c r="M603" s="519"/>
      <c r="N603" s="549"/>
      <c r="V603" s="228"/>
      <c r="W603" s="229"/>
      <c r="AB603" s="229"/>
      <c r="AC603" s="229"/>
      <c r="AD603" s="227" t="s">
        <v>790</v>
      </c>
      <c r="AE603" s="229"/>
    </row>
    <row r="604" spans="1:31" s="226" customFormat="1" ht="33.75" customHeight="1" x14ac:dyDescent="0.2">
      <c r="A604" s="264"/>
      <c r="B604" s="265" t="s">
        <v>652</v>
      </c>
      <c r="C604" s="519" t="s">
        <v>464</v>
      </c>
      <c r="D604" s="519"/>
      <c r="E604" s="519"/>
      <c r="F604" s="519"/>
      <c r="G604" s="519"/>
      <c r="H604" s="519"/>
      <c r="I604" s="519"/>
      <c r="J604" s="519"/>
      <c r="K604" s="519"/>
      <c r="L604" s="519"/>
      <c r="M604" s="519"/>
      <c r="N604" s="549"/>
      <c r="V604" s="228"/>
      <c r="W604" s="229"/>
      <c r="X604" s="227" t="s">
        <v>464</v>
      </c>
      <c r="AB604" s="229"/>
      <c r="AC604" s="229"/>
      <c r="AE604" s="229"/>
    </row>
    <row r="605" spans="1:31" s="226" customFormat="1" ht="22.5" customHeight="1" x14ac:dyDescent="0.2">
      <c r="A605" s="264"/>
      <c r="B605" s="265" t="s">
        <v>653</v>
      </c>
      <c r="C605" s="519" t="s">
        <v>465</v>
      </c>
      <c r="D605" s="519"/>
      <c r="E605" s="519"/>
      <c r="F605" s="519"/>
      <c r="G605" s="519"/>
      <c r="H605" s="519"/>
      <c r="I605" s="519"/>
      <c r="J605" s="519"/>
      <c r="K605" s="519"/>
      <c r="L605" s="519"/>
      <c r="M605" s="519"/>
      <c r="N605" s="549"/>
      <c r="V605" s="228"/>
      <c r="W605" s="229"/>
      <c r="X605" s="227" t="s">
        <v>465</v>
      </c>
      <c r="AB605" s="229"/>
      <c r="AC605" s="229"/>
      <c r="AE605" s="229"/>
    </row>
    <row r="606" spans="1:31" s="226" customFormat="1" ht="12" x14ac:dyDescent="0.2">
      <c r="A606" s="266"/>
      <c r="B606" s="267">
        <v>1</v>
      </c>
      <c r="C606" s="519" t="s">
        <v>466</v>
      </c>
      <c r="D606" s="519"/>
      <c r="E606" s="519"/>
      <c r="F606" s="268"/>
      <c r="G606" s="268"/>
      <c r="H606" s="268"/>
      <c r="I606" s="268"/>
      <c r="J606" s="269">
        <v>183.86</v>
      </c>
      <c r="K606" s="271">
        <v>1.38</v>
      </c>
      <c r="L606" s="269">
        <v>15.22</v>
      </c>
      <c r="M606" s="271">
        <v>20.34</v>
      </c>
      <c r="N606" s="272">
        <v>310</v>
      </c>
      <c r="V606" s="228"/>
      <c r="W606" s="229"/>
      <c r="Y606" s="227" t="s">
        <v>466</v>
      </c>
      <c r="AB606" s="229"/>
      <c r="AC606" s="229"/>
      <c r="AE606" s="229"/>
    </row>
    <row r="607" spans="1:31" s="226" customFormat="1" ht="12" x14ac:dyDescent="0.2">
      <c r="A607" s="266"/>
      <c r="B607" s="267">
        <v>4</v>
      </c>
      <c r="C607" s="519" t="s">
        <v>477</v>
      </c>
      <c r="D607" s="519"/>
      <c r="E607" s="519"/>
      <c r="F607" s="268"/>
      <c r="G607" s="268"/>
      <c r="H607" s="268"/>
      <c r="I607" s="268"/>
      <c r="J607" s="269">
        <v>3.68</v>
      </c>
      <c r="K607" s="268"/>
      <c r="L607" s="269">
        <v>0.22</v>
      </c>
      <c r="M607" s="271">
        <v>6.14</v>
      </c>
      <c r="N607" s="272">
        <v>1</v>
      </c>
      <c r="V607" s="228"/>
      <c r="W607" s="229"/>
      <c r="Y607" s="227" t="s">
        <v>477</v>
      </c>
      <c r="AB607" s="229"/>
      <c r="AC607" s="229"/>
      <c r="AE607" s="229"/>
    </row>
    <row r="608" spans="1:31" s="226" customFormat="1" ht="12" x14ac:dyDescent="0.2">
      <c r="A608" s="266"/>
      <c r="B608" s="265"/>
      <c r="C608" s="547" t="s">
        <v>467</v>
      </c>
      <c r="D608" s="547"/>
      <c r="E608" s="547"/>
      <c r="F608" s="268" t="s">
        <v>654</v>
      </c>
      <c r="G608" s="271">
        <v>15.12</v>
      </c>
      <c r="H608" s="271">
        <v>1.38</v>
      </c>
      <c r="I608" s="294">
        <v>1.2519359999999999</v>
      </c>
      <c r="J608" s="269"/>
      <c r="K608" s="268"/>
      <c r="L608" s="269"/>
      <c r="M608" s="268"/>
      <c r="N608" s="272"/>
      <c r="V608" s="228"/>
      <c r="W608" s="229"/>
      <c r="Z608" s="227" t="s">
        <v>467</v>
      </c>
      <c r="AB608" s="229"/>
      <c r="AC608" s="229"/>
      <c r="AE608" s="229"/>
    </row>
    <row r="609" spans="1:32" s="226" customFormat="1" ht="12" customHeight="1" x14ac:dyDescent="0.2">
      <c r="A609" s="266"/>
      <c r="B609" s="265"/>
      <c r="C609" s="548" t="s">
        <v>468</v>
      </c>
      <c r="D609" s="548"/>
      <c r="E609" s="548"/>
      <c r="F609" s="274"/>
      <c r="G609" s="274"/>
      <c r="H609" s="274"/>
      <c r="I609" s="274"/>
      <c r="J609" s="275">
        <v>187.54</v>
      </c>
      <c r="K609" s="274"/>
      <c r="L609" s="275">
        <v>15.44</v>
      </c>
      <c r="M609" s="274"/>
      <c r="N609" s="276"/>
      <c r="V609" s="228"/>
      <c r="W609" s="229"/>
      <c r="AA609" s="227" t="s">
        <v>468</v>
      </c>
      <c r="AB609" s="229"/>
      <c r="AC609" s="229"/>
      <c r="AE609" s="229"/>
    </row>
    <row r="610" spans="1:32" s="226" customFormat="1" ht="12" x14ac:dyDescent="0.2">
      <c r="A610" s="266"/>
      <c r="B610" s="265"/>
      <c r="C610" s="519" t="s">
        <v>469</v>
      </c>
      <c r="D610" s="519"/>
      <c r="E610" s="519"/>
      <c r="F610" s="268"/>
      <c r="G610" s="268"/>
      <c r="H610" s="268"/>
      <c r="I610" s="268"/>
      <c r="J610" s="269"/>
      <c r="K610" s="268"/>
      <c r="L610" s="269">
        <v>15.22</v>
      </c>
      <c r="M610" s="268"/>
      <c r="N610" s="272">
        <v>310</v>
      </c>
      <c r="V610" s="228"/>
      <c r="W610" s="229"/>
      <c r="Z610" s="227" t="s">
        <v>469</v>
      </c>
      <c r="AB610" s="229"/>
      <c r="AC610" s="229"/>
      <c r="AE610" s="229"/>
    </row>
    <row r="611" spans="1:32" s="226" customFormat="1" ht="33.75" customHeight="1" x14ac:dyDescent="0.2">
      <c r="A611" s="266"/>
      <c r="B611" s="265" t="s">
        <v>664</v>
      </c>
      <c r="C611" s="519" t="s">
        <v>487</v>
      </c>
      <c r="D611" s="519"/>
      <c r="E611" s="519"/>
      <c r="F611" s="268" t="s">
        <v>656</v>
      </c>
      <c r="G611" s="277">
        <v>97</v>
      </c>
      <c r="H611" s="268"/>
      <c r="I611" s="277">
        <v>97</v>
      </c>
      <c r="J611" s="269"/>
      <c r="K611" s="268"/>
      <c r="L611" s="269">
        <v>14.76</v>
      </c>
      <c r="M611" s="268"/>
      <c r="N611" s="272">
        <v>301</v>
      </c>
      <c r="V611" s="228"/>
      <c r="W611" s="229"/>
      <c r="Z611" s="227" t="s">
        <v>487</v>
      </c>
      <c r="AB611" s="229"/>
      <c r="AC611" s="229"/>
      <c r="AE611" s="229"/>
    </row>
    <row r="612" spans="1:32" s="226" customFormat="1" ht="33.75" customHeight="1" x14ac:dyDescent="0.2">
      <c r="A612" s="266"/>
      <c r="B612" s="265" t="s">
        <v>665</v>
      </c>
      <c r="C612" s="547" t="s">
        <v>488</v>
      </c>
      <c r="D612" s="547"/>
      <c r="E612" s="547"/>
      <c r="F612" s="268" t="s">
        <v>656</v>
      </c>
      <c r="G612" s="277">
        <v>51</v>
      </c>
      <c r="H612" s="268"/>
      <c r="I612" s="277">
        <v>51</v>
      </c>
      <c r="J612" s="269"/>
      <c r="K612" s="268"/>
      <c r="L612" s="269">
        <v>7.76</v>
      </c>
      <c r="M612" s="268"/>
      <c r="N612" s="272">
        <v>158</v>
      </c>
      <c r="V612" s="228"/>
      <c r="W612" s="229"/>
      <c r="Z612" s="227" t="s">
        <v>488</v>
      </c>
      <c r="AB612" s="229"/>
      <c r="AC612" s="229"/>
      <c r="AE612" s="229"/>
    </row>
    <row r="613" spans="1:32" s="226" customFormat="1" ht="12" customHeight="1" x14ac:dyDescent="0.2">
      <c r="A613" s="278"/>
      <c r="B613" s="279"/>
      <c r="C613" s="550" t="s">
        <v>472</v>
      </c>
      <c r="D613" s="550"/>
      <c r="E613" s="550"/>
      <c r="F613" s="260"/>
      <c r="G613" s="260"/>
      <c r="H613" s="260"/>
      <c r="I613" s="260"/>
      <c r="J613" s="262"/>
      <c r="K613" s="260"/>
      <c r="L613" s="262">
        <v>37.96</v>
      </c>
      <c r="M613" s="274"/>
      <c r="N613" s="263">
        <v>770</v>
      </c>
      <c r="V613" s="228"/>
      <c r="W613" s="229"/>
      <c r="AB613" s="229" t="s">
        <v>472</v>
      </c>
      <c r="AC613" s="229"/>
      <c r="AE613" s="229"/>
    </row>
    <row r="614" spans="1:32" s="226" customFormat="1" ht="45" customHeight="1" x14ac:dyDescent="0.2">
      <c r="A614" s="258">
        <v>67</v>
      </c>
      <c r="B614" s="259" t="s">
        <v>791</v>
      </c>
      <c r="C614" s="541" t="s">
        <v>534</v>
      </c>
      <c r="D614" s="541"/>
      <c r="E614" s="541"/>
      <c r="F614" s="260" t="s">
        <v>742</v>
      </c>
      <c r="G614" s="260"/>
      <c r="H614" s="260"/>
      <c r="I614" s="302">
        <v>3.1350000000000003E-2</v>
      </c>
      <c r="J614" s="262">
        <v>23557</v>
      </c>
      <c r="K614" s="260"/>
      <c r="L614" s="262">
        <v>738.51</v>
      </c>
      <c r="M614" s="293">
        <v>6.14</v>
      </c>
      <c r="N614" s="263">
        <v>4534</v>
      </c>
      <c r="V614" s="228"/>
      <c r="W614" s="229" t="s">
        <v>534</v>
      </c>
      <c r="AB614" s="229"/>
      <c r="AC614" s="229"/>
      <c r="AE614" s="229"/>
    </row>
    <row r="615" spans="1:32" s="226" customFormat="1" ht="12" x14ac:dyDescent="0.2">
      <c r="A615" s="278"/>
      <c r="B615" s="279"/>
      <c r="C615" s="237" t="s">
        <v>726</v>
      </c>
      <c r="D615" s="297"/>
      <c r="E615" s="297"/>
      <c r="F615" s="282"/>
      <c r="G615" s="282"/>
      <c r="H615" s="282"/>
      <c r="I615" s="282"/>
      <c r="J615" s="298"/>
      <c r="K615" s="282"/>
      <c r="L615" s="298"/>
      <c r="M615" s="299"/>
      <c r="N615" s="300"/>
      <c r="V615" s="228"/>
      <c r="W615" s="229"/>
      <c r="AB615" s="229"/>
      <c r="AC615" s="229"/>
      <c r="AE615" s="229"/>
    </row>
    <row r="616" spans="1:32" s="226" customFormat="1" ht="12" customHeight="1" x14ac:dyDescent="0.2">
      <c r="A616" s="290"/>
      <c r="B616" s="291"/>
      <c r="C616" s="547" t="s">
        <v>792</v>
      </c>
      <c r="D616" s="547"/>
      <c r="E616" s="547"/>
      <c r="F616" s="547"/>
      <c r="G616" s="547"/>
      <c r="H616" s="547"/>
      <c r="I616" s="547"/>
      <c r="J616" s="547"/>
      <c r="K616" s="547"/>
      <c r="L616" s="547"/>
      <c r="M616" s="547"/>
      <c r="N616" s="554"/>
      <c r="V616" s="228"/>
      <c r="W616" s="229"/>
      <c r="AB616" s="229"/>
      <c r="AC616" s="229"/>
      <c r="AD616" s="227" t="s">
        <v>792</v>
      </c>
      <c r="AE616" s="229"/>
    </row>
    <row r="617" spans="1:32" s="226" customFormat="1" ht="12" customHeight="1" x14ac:dyDescent="0.2">
      <c r="A617" s="551" t="s">
        <v>793</v>
      </c>
      <c r="B617" s="552"/>
      <c r="C617" s="552"/>
      <c r="D617" s="552"/>
      <c r="E617" s="552"/>
      <c r="F617" s="552"/>
      <c r="G617" s="552"/>
      <c r="H617" s="552"/>
      <c r="I617" s="552"/>
      <c r="J617" s="552"/>
      <c r="K617" s="552"/>
      <c r="L617" s="552"/>
      <c r="M617" s="552"/>
      <c r="N617" s="553"/>
      <c r="V617" s="228"/>
      <c r="W617" s="229"/>
      <c r="AB617" s="229"/>
      <c r="AC617" s="229"/>
      <c r="AE617" s="229" t="s">
        <v>793</v>
      </c>
    </row>
    <row r="618" spans="1:32" s="226" customFormat="1" ht="12" customHeight="1" x14ac:dyDescent="0.2">
      <c r="A618" s="258">
        <v>68</v>
      </c>
      <c r="B618" s="259" t="s">
        <v>728</v>
      </c>
      <c r="C618" s="541" t="s">
        <v>794</v>
      </c>
      <c r="D618" s="541"/>
      <c r="E618" s="541"/>
      <c r="F618" s="260" t="s">
        <v>717</v>
      </c>
      <c r="G618" s="260"/>
      <c r="H618" s="260"/>
      <c r="I618" s="261">
        <v>1</v>
      </c>
      <c r="J618" s="262">
        <v>255.51</v>
      </c>
      <c r="K618" s="260"/>
      <c r="L618" s="262">
        <v>255.51</v>
      </c>
      <c r="M618" s="293">
        <v>6.14</v>
      </c>
      <c r="N618" s="263">
        <v>1569</v>
      </c>
      <c r="V618" s="228"/>
      <c r="W618" s="229" t="s">
        <v>794</v>
      </c>
      <c r="AB618" s="229"/>
      <c r="AC618" s="229"/>
      <c r="AE618" s="229"/>
    </row>
    <row r="619" spans="1:32" s="226" customFormat="1" ht="12" x14ac:dyDescent="0.2">
      <c r="A619" s="278"/>
      <c r="B619" s="279"/>
      <c r="C619" s="237" t="s">
        <v>726</v>
      </c>
      <c r="D619" s="297"/>
      <c r="E619" s="297"/>
      <c r="F619" s="282"/>
      <c r="G619" s="282"/>
      <c r="H619" s="282"/>
      <c r="I619" s="282"/>
      <c r="J619" s="298"/>
      <c r="K619" s="282"/>
      <c r="L619" s="298"/>
      <c r="M619" s="299"/>
      <c r="N619" s="300"/>
      <c r="V619" s="228"/>
      <c r="W619" s="229"/>
      <c r="AB619" s="229"/>
      <c r="AC619" s="229"/>
      <c r="AE619" s="229"/>
    </row>
    <row r="620" spans="1:32" s="226" customFormat="1" ht="12" customHeight="1" x14ac:dyDescent="0.2">
      <c r="A620" s="290"/>
      <c r="B620" s="291"/>
      <c r="C620" s="547" t="s">
        <v>795</v>
      </c>
      <c r="D620" s="547"/>
      <c r="E620" s="547"/>
      <c r="F620" s="547"/>
      <c r="G620" s="547"/>
      <c r="H620" s="547"/>
      <c r="I620" s="547"/>
      <c r="J620" s="547"/>
      <c r="K620" s="547"/>
      <c r="L620" s="547"/>
      <c r="M620" s="547"/>
      <c r="N620" s="554"/>
      <c r="V620" s="228"/>
      <c r="W620" s="229"/>
      <c r="AB620" s="229"/>
      <c r="AC620" s="229"/>
      <c r="AE620" s="229"/>
      <c r="AF620" s="227" t="s">
        <v>795</v>
      </c>
    </row>
    <row r="621" spans="1:32" s="226" customFormat="1" ht="12" customHeight="1" x14ac:dyDescent="0.2">
      <c r="A621" s="258">
        <v>69</v>
      </c>
      <c r="B621" s="259" t="s">
        <v>728</v>
      </c>
      <c r="C621" s="541" t="s">
        <v>796</v>
      </c>
      <c r="D621" s="541"/>
      <c r="E621" s="541"/>
      <c r="F621" s="260" t="s">
        <v>717</v>
      </c>
      <c r="G621" s="260"/>
      <c r="H621" s="260"/>
      <c r="I621" s="261">
        <v>1</v>
      </c>
      <c r="J621" s="262">
        <v>99.87</v>
      </c>
      <c r="K621" s="260"/>
      <c r="L621" s="262">
        <v>99.87</v>
      </c>
      <c r="M621" s="293">
        <v>6.14</v>
      </c>
      <c r="N621" s="263">
        <v>613</v>
      </c>
      <c r="V621" s="228"/>
      <c r="W621" s="229" t="s">
        <v>796</v>
      </c>
      <c r="AB621" s="229"/>
      <c r="AC621" s="229"/>
      <c r="AE621" s="229"/>
    </row>
    <row r="622" spans="1:32" s="226" customFormat="1" ht="12" x14ac:dyDescent="0.2">
      <c r="A622" s="278"/>
      <c r="B622" s="279"/>
      <c r="C622" s="237" t="s">
        <v>726</v>
      </c>
      <c r="D622" s="297"/>
      <c r="E622" s="297"/>
      <c r="F622" s="282"/>
      <c r="G622" s="282"/>
      <c r="H622" s="282"/>
      <c r="I622" s="282"/>
      <c r="J622" s="298"/>
      <c r="K622" s="282"/>
      <c r="L622" s="298"/>
      <c r="M622" s="299"/>
      <c r="N622" s="300"/>
      <c r="V622" s="228"/>
      <c r="W622" s="229"/>
      <c r="AB622" s="229"/>
      <c r="AC622" s="229"/>
      <c r="AE622" s="229"/>
    </row>
    <row r="623" spans="1:32" s="226" customFormat="1" ht="12" customHeight="1" x14ac:dyDescent="0.2">
      <c r="A623" s="290"/>
      <c r="B623" s="291"/>
      <c r="C623" s="547" t="s">
        <v>797</v>
      </c>
      <c r="D623" s="547"/>
      <c r="E623" s="547"/>
      <c r="F623" s="547"/>
      <c r="G623" s="547"/>
      <c r="H623" s="547"/>
      <c r="I623" s="547"/>
      <c r="J623" s="547"/>
      <c r="K623" s="547"/>
      <c r="L623" s="547"/>
      <c r="M623" s="547"/>
      <c r="N623" s="554"/>
      <c r="V623" s="228"/>
      <c r="W623" s="229"/>
      <c r="AB623" s="229"/>
      <c r="AC623" s="229"/>
      <c r="AE623" s="229"/>
      <c r="AF623" s="227" t="s">
        <v>797</v>
      </c>
    </row>
    <row r="624" spans="1:32" s="226" customFormat="1" ht="12" customHeight="1" x14ac:dyDescent="0.2">
      <c r="A624" s="258">
        <v>70</v>
      </c>
      <c r="B624" s="259" t="s">
        <v>728</v>
      </c>
      <c r="C624" s="541" t="s">
        <v>798</v>
      </c>
      <c r="D624" s="541"/>
      <c r="E624" s="541"/>
      <c r="F624" s="260" t="s">
        <v>717</v>
      </c>
      <c r="G624" s="260"/>
      <c r="H624" s="260"/>
      <c r="I624" s="261">
        <v>1</v>
      </c>
      <c r="J624" s="262">
        <v>34.99</v>
      </c>
      <c r="K624" s="260"/>
      <c r="L624" s="262">
        <v>34.99</v>
      </c>
      <c r="M624" s="293">
        <v>6.14</v>
      </c>
      <c r="N624" s="263">
        <v>215</v>
      </c>
      <c r="V624" s="228"/>
      <c r="W624" s="229" t="s">
        <v>798</v>
      </c>
      <c r="AB624" s="229"/>
      <c r="AC624" s="229"/>
      <c r="AE624" s="229"/>
    </row>
    <row r="625" spans="1:32" s="226" customFormat="1" ht="12" x14ac:dyDescent="0.2">
      <c r="A625" s="278"/>
      <c r="B625" s="279"/>
      <c r="C625" s="237" t="s">
        <v>726</v>
      </c>
      <c r="D625" s="297"/>
      <c r="E625" s="297"/>
      <c r="F625" s="282"/>
      <c r="G625" s="282"/>
      <c r="H625" s="282"/>
      <c r="I625" s="282"/>
      <c r="J625" s="298"/>
      <c r="K625" s="282"/>
      <c r="L625" s="298"/>
      <c r="M625" s="299"/>
      <c r="N625" s="300"/>
      <c r="V625" s="228"/>
      <c r="W625" s="229"/>
      <c r="AB625" s="229"/>
      <c r="AC625" s="229"/>
      <c r="AE625" s="229"/>
    </row>
    <row r="626" spans="1:32" s="226" customFormat="1" ht="12" customHeight="1" x14ac:dyDescent="0.2">
      <c r="A626" s="290"/>
      <c r="B626" s="291"/>
      <c r="C626" s="547" t="s">
        <v>799</v>
      </c>
      <c r="D626" s="547"/>
      <c r="E626" s="547"/>
      <c r="F626" s="547"/>
      <c r="G626" s="547"/>
      <c r="H626" s="547"/>
      <c r="I626" s="547"/>
      <c r="J626" s="547"/>
      <c r="K626" s="547"/>
      <c r="L626" s="547"/>
      <c r="M626" s="547"/>
      <c r="N626" s="554"/>
      <c r="V626" s="228"/>
      <c r="W626" s="229"/>
      <c r="AB626" s="229"/>
      <c r="AC626" s="229"/>
      <c r="AE626" s="229"/>
      <c r="AF626" s="227" t="s">
        <v>799</v>
      </c>
    </row>
    <row r="627" spans="1:32" s="226" customFormat="1" ht="12" x14ac:dyDescent="0.2">
      <c r="A627" s="258">
        <v>71</v>
      </c>
      <c r="B627" s="259" t="s">
        <v>728</v>
      </c>
      <c r="C627" s="541" t="s">
        <v>800</v>
      </c>
      <c r="D627" s="541"/>
      <c r="E627" s="541"/>
      <c r="F627" s="260" t="s">
        <v>717</v>
      </c>
      <c r="G627" s="260"/>
      <c r="H627" s="260"/>
      <c r="I627" s="261">
        <v>2</v>
      </c>
      <c r="J627" s="262">
        <v>24.85</v>
      </c>
      <c r="K627" s="260"/>
      <c r="L627" s="262">
        <v>49.7</v>
      </c>
      <c r="M627" s="293">
        <v>6.14</v>
      </c>
      <c r="N627" s="263">
        <v>305</v>
      </c>
      <c r="V627" s="228"/>
      <c r="W627" s="229" t="s">
        <v>800</v>
      </c>
      <c r="AB627" s="229"/>
      <c r="AC627" s="229"/>
      <c r="AE627" s="229"/>
    </row>
    <row r="628" spans="1:32" s="226" customFormat="1" ht="12" x14ac:dyDescent="0.2">
      <c r="A628" s="278"/>
      <c r="B628" s="279"/>
      <c r="C628" s="237" t="s">
        <v>726</v>
      </c>
      <c r="D628" s="297"/>
      <c r="E628" s="297"/>
      <c r="F628" s="282"/>
      <c r="G628" s="282"/>
      <c r="H628" s="282"/>
      <c r="I628" s="282"/>
      <c r="J628" s="298"/>
      <c r="K628" s="282"/>
      <c r="L628" s="298"/>
      <c r="M628" s="299"/>
      <c r="N628" s="300"/>
      <c r="V628" s="228"/>
      <c r="W628" s="229"/>
      <c r="AB628" s="229"/>
      <c r="AC628" s="229"/>
      <c r="AE628" s="229"/>
    </row>
    <row r="629" spans="1:32" s="226" customFormat="1" ht="12" customHeight="1" x14ac:dyDescent="0.2">
      <c r="A629" s="290"/>
      <c r="B629" s="291"/>
      <c r="C629" s="547" t="s">
        <v>801</v>
      </c>
      <c r="D629" s="547"/>
      <c r="E629" s="547"/>
      <c r="F629" s="547"/>
      <c r="G629" s="547"/>
      <c r="H629" s="547"/>
      <c r="I629" s="547"/>
      <c r="J629" s="547"/>
      <c r="K629" s="547"/>
      <c r="L629" s="547"/>
      <c r="M629" s="547"/>
      <c r="N629" s="554"/>
      <c r="V629" s="228"/>
      <c r="W629" s="229"/>
      <c r="AB629" s="229"/>
      <c r="AC629" s="229"/>
      <c r="AE629" s="229"/>
      <c r="AF629" s="227" t="s">
        <v>801</v>
      </c>
    </row>
    <row r="630" spans="1:32" s="226" customFormat="1" ht="12" customHeight="1" x14ac:dyDescent="0.2">
      <c r="A630" s="258">
        <v>72</v>
      </c>
      <c r="B630" s="259" t="s">
        <v>728</v>
      </c>
      <c r="C630" s="541" t="s">
        <v>802</v>
      </c>
      <c r="D630" s="541"/>
      <c r="E630" s="541"/>
      <c r="F630" s="260" t="s">
        <v>717</v>
      </c>
      <c r="G630" s="260"/>
      <c r="H630" s="260"/>
      <c r="I630" s="261">
        <v>1</v>
      </c>
      <c r="J630" s="262">
        <v>148.28</v>
      </c>
      <c r="K630" s="260"/>
      <c r="L630" s="262">
        <v>148.28</v>
      </c>
      <c r="M630" s="293">
        <v>6.14</v>
      </c>
      <c r="N630" s="263">
        <v>910</v>
      </c>
      <c r="V630" s="228"/>
      <c r="W630" s="229" t="s">
        <v>802</v>
      </c>
      <c r="AB630" s="229"/>
      <c r="AC630" s="229"/>
      <c r="AE630" s="229"/>
    </row>
    <row r="631" spans="1:32" s="226" customFormat="1" ht="12" x14ac:dyDescent="0.2">
      <c r="A631" s="278"/>
      <c r="B631" s="279"/>
      <c r="C631" s="237" t="s">
        <v>726</v>
      </c>
      <c r="D631" s="297"/>
      <c r="E631" s="297"/>
      <c r="F631" s="282"/>
      <c r="G631" s="282"/>
      <c r="H631" s="282"/>
      <c r="I631" s="282"/>
      <c r="J631" s="298"/>
      <c r="K631" s="282"/>
      <c r="L631" s="298"/>
      <c r="M631" s="299"/>
      <c r="N631" s="300"/>
      <c r="V631" s="228"/>
      <c r="W631" s="229"/>
      <c r="AB631" s="229"/>
      <c r="AC631" s="229"/>
      <c r="AE631" s="229"/>
    </row>
    <row r="632" spans="1:32" s="226" customFormat="1" ht="12" customHeight="1" x14ac:dyDescent="0.2">
      <c r="A632" s="290"/>
      <c r="B632" s="291"/>
      <c r="C632" s="547" t="s">
        <v>803</v>
      </c>
      <c r="D632" s="547"/>
      <c r="E632" s="547"/>
      <c r="F632" s="547"/>
      <c r="G632" s="547"/>
      <c r="H632" s="547"/>
      <c r="I632" s="547"/>
      <c r="J632" s="547"/>
      <c r="K632" s="547"/>
      <c r="L632" s="547"/>
      <c r="M632" s="547"/>
      <c r="N632" s="554"/>
      <c r="V632" s="228"/>
      <c r="W632" s="229"/>
      <c r="AB632" s="229"/>
      <c r="AC632" s="229"/>
      <c r="AE632" s="229"/>
      <c r="AF632" s="227" t="s">
        <v>803</v>
      </c>
    </row>
    <row r="633" spans="1:32" s="226" customFormat="1" ht="22.5" customHeight="1" x14ac:dyDescent="0.2">
      <c r="A633" s="258">
        <v>73</v>
      </c>
      <c r="B633" s="259" t="s">
        <v>728</v>
      </c>
      <c r="C633" s="541" t="s">
        <v>804</v>
      </c>
      <c r="D633" s="541"/>
      <c r="E633" s="541"/>
      <c r="F633" s="260" t="s">
        <v>717</v>
      </c>
      <c r="G633" s="260"/>
      <c r="H633" s="260"/>
      <c r="I633" s="261">
        <v>2</v>
      </c>
      <c r="J633" s="262">
        <v>11.79</v>
      </c>
      <c r="K633" s="260"/>
      <c r="L633" s="262">
        <v>23.58</v>
      </c>
      <c r="M633" s="293">
        <v>6.14</v>
      </c>
      <c r="N633" s="263">
        <v>145</v>
      </c>
      <c r="V633" s="228"/>
      <c r="W633" s="229" t="s">
        <v>804</v>
      </c>
      <c r="AB633" s="229"/>
      <c r="AC633" s="229"/>
      <c r="AE633" s="229"/>
    </row>
    <row r="634" spans="1:32" s="226" customFormat="1" ht="12" x14ac:dyDescent="0.2">
      <c r="A634" s="278"/>
      <c r="B634" s="279"/>
      <c r="C634" s="237" t="s">
        <v>726</v>
      </c>
      <c r="D634" s="297"/>
      <c r="E634" s="297"/>
      <c r="F634" s="282"/>
      <c r="G634" s="282"/>
      <c r="H634" s="282"/>
      <c r="I634" s="282"/>
      <c r="J634" s="298"/>
      <c r="K634" s="282"/>
      <c r="L634" s="298"/>
      <c r="M634" s="299"/>
      <c r="N634" s="300"/>
      <c r="V634" s="228"/>
      <c r="W634" s="229"/>
      <c r="AB634" s="229"/>
      <c r="AC634" s="229"/>
      <c r="AE634" s="229"/>
    </row>
    <row r="635" spans="1:32" s="226" customFormat="1" ht="12" customHeight="1" x14ac:dyDescent="0.2">
      <c r="A635" s="290"/>
      <c r="B635" s="291"/>
      <c r="C635" s="547" t="s">
        <v>805</v>
      </c>
      <c r="D635" s="547"/>
      <c r="E635" s="547"/>
      <c r="F635" s="547"/>
      <c r="G635" s="547"/>
      <c r="H635" s="547"/>
      <c r="I635" s="547"/>
      <c r="J635" s="547"/>
      <c r="K635" s="547"/>
      <c r="L635" s="547"/>
      <c r="M635" s="547"/>
      <c r="N635" s="554"/>
      <c r="V635" s="228"/>
      <c r="W635" s="229"/>
      <c r="AB635" s="229"/>
      <c r="AC635" s="229"/>
      <c r="AE635" s="229"/>
      <c r="AF635" s="227" t="s">
        <v>805</v>
      </c>
    </row>
    <row r="636" spans="1:32" s="226" customFormat="1" ht="22.5" customHeight="1" x14ac:dyDescent="0.2">
      <c r="A636" s="258">
        <v>74</v>
      </c>
      <c r="B636" s="259" t="s">
        <v>728</v>
      </c>
      <c r="C636" s="541" t="s">
        <v>806</v>
      </c>
      <c r="D636" s="541"/>
      <c r="E636" s="541"/>
      <c r="F636" s="260" t="s">
        <v>717</v>
      </c>
      <c r="G636" s="260"/>
      <c r="H636" s="260"/>
      <c r="I636" s="261">
        <v>5</v>
      </c>
      <c r="J636" s="262">
        <v>26.38</v>
      </c>
      <c r="K636" s="260"/>
      <c r="L636" s="262">
        <v>131.9</v>
      </c>
      <c r="M636" s="293">
        <v>6.14</v>
      </c>
      <c r="N636" s="263">
        <v>810</v>
      </c>
      <c r="V636" s="228"/>
      <c r="W636" s="229" t="s">
        <v>806</v>
      </c>
      <c r="AB636" s="229"/>
      <c r="AC636" s="229"/>
      <c r="AE636" s="229"/>
    </row>
    <row r="637" spans="1:32" s="226" customFormat="1" ht="12" x14ac:dyDescent="0.2">
      <c r="A637" s="278"/>
      <c r="B637" s="279"/>
      <c r="C637" s="237" t="s">
        <v>726</v>
      </c>
      <c r="D637" s="297"/>
      <c r="E637" s="297"/>
      <c r="F637" s="282"/>
      <c r="G637" s="282"/>
      <c r="H637" s="282"/>
      <c r="I637" s="282"/>
      <c r="J637" s="298"/>
      <c r="K637" s="282"/>
      <c r="L637" s="298"/>
      <c r="M637" s="299"/>
      <c r="N637" s="300"/>
      <c r="V637" s="228"/>
      <c r="W637" s="229"/>
      <c r="AB637" s="229"/>
      <c r="AC637" s="229"/>
      <c r="AE637" s="229"/>
    </row>
    <row r="638" spans="1:32" s="226" customFormat="1" ht="12" customHeight="1" x14ac:dyDescent="0.2">
      <c r="A638" s="290"/>
      <c r="B638" s="291"/>
      <c r="C638" s="547" t="s">
        <v>807</v>
      </c>
      <c r="D638" s="547"/>
      <c r="E638" s="547"/>
      <c r="F638" s="547"/>
      <c r="G638" s="547"/>
      <c r="H638" s="547"/>
      <c r="I638" s="547"/>
      <c r="J638" s="547"/>
      <c r="K638" s="547"/>
      <c r="L638" s="547"/>
      <c r="M638" s="547"/>
      <c r="N638" s="554"/>
      <c r="V638" s="228"/>
      <c r="W638" s="229"/>
      <c r="AB638" s="229"/>
      <c r="AC638" s="229"/>
      <c r="AE638" s="229"/>
      <c r="AF638" s="227" t="s">
        <v>807</v>
      </c>
    </row>
    <row r="639" spans="1:32" s="226" customFormat="1" ht="12" customHeight="1" x14ac:dyDescent="0.2">
      <c r="A639" s="258">
        <v>75</v>
      </c>
      <c r="B639" s="259" t="s">
        <v>728</v>
      </c>
      <c r="C639" s="541" t="s">
        <v>808</v>
      </c>
      <c r="D639" s="541"/>
      <c r="E639" s="541"/>
      <c r="F639" s="260" t="s">
        <v>717</v>
      </c>
      <c r="G639" s="260"/>
      <c r="H639" s="260"/>
      <c r="I639" s="261">
        <v>5</v>
      </c>
      <c r="J639" s="262">
        <v>12.28</v>
      </c>
      <c r="K639" s="260"/>
      <c r="L639" s="262">
        <v>61.4</v>
      </c>
      <c r="M639" s="293">
        <v>6.14</v>
      </c>
      <c r="N639" s="263">
        <v>377</v>
      </c>
      <c r="V639" s="228"/>
      <c r="W639" s="229" t="s">
        <v>808</v>
      </c>
      <c r="AB639" s="229"/>
      <c r="AC639" s="229"/>
      <c r="AE639" s="229"/>
    </row>
    <row r="640" spans="1:32" s="226" customFormat="1" ht="12" x14ac:dyDescent="0.2">
      <c r="A640" s="278"/>
      <c r="B640" s="279"/>
      <c r="C640" s="237" t="s">
        <v>726</v>
      </c>
      <c r="D640" s="297"/>
      <c r="E640" s="297"/>
      <c r="F640" s="282"/>
      <c r="G640" s="282"/>
      <c r="H640" s="282"/>
      <c r="I640" s="282"/>
      <c r="J640" s="298"/>
      <c r="K640" s="282"/>
      <c r="L640" s="298"/>
      <c r="M640" s="299"/>
      <c r="N640" s="300"/>
      <c r="V640" s="228"/>
      <c r="W640" s="229"/>
      <c r="AB640" s="229"/>
      <c r="AC640" s="229"/>
      <c r="AE640" s="229"/>
    </row>
    <row r="641" spans="1:32" s="226" customFormat="1" ht="12" customHeight="1" x14ac:dyDescent="0.2">
      <c r="A641" s="290"/>
      <c r="B641" s="291"/>
      <c r="C641" s="547" t="s">
        <v>809</v>
      </c>
      <c r="D641" s="547"/>
      <c r="E641" s="547"/>
      <c r="F641" s="547"/>
      <c r="G641" s="547"/>
      <c r="H641" s="547"/>
      <c r="I641" s="547"/>
      <c r="J641" s="547"/>
      <c r="K641" s="547"/>
      <c r="L641" s="547"/>
      <c r="M641" s="547"/>
      <c r="N641" s="554"/>
      <c r="V641" s="228"/>
      <c r="W641" s="229"/>
      <c r="AB641" s="229"/>
      <c r="AC641" s="229"/>
      <c r="AE641" s="229"/>
      <c r="AF641" s="227" t="s">
        <v>809</v>
      </c>
    </row>
    <row r="642" spans="1:32" s="226" customFormat="1" ht="22.5" customHeight="1" x14ac:dyDescent="0.2">
      <c r="A642" s="258">
        <v>76</v>
      </c>
      <c r="B642" s="259" t="s">
        <v>734</v>
      </c>
      <c r="C642" s="541" t="s">
        <v>527</v>
      </c>
      <c r="D642" s="541"/>
      <c r="E642" s="541"/>
      <c r="F642" s="260" t="s">
        <v>717</v>
      </c>
      <c r="G642" s="260"/>
      <c r="H642" s="260"/>
      <c r="I642" s="261">
        <v>1</v>
      </c>
      <c r="J642" s="262">
        <v>131.30000000000001</v>
      </c>
      <c r="K642" s="260"/>
      <c r="L642" s="262">
        <v>131.30000000000001</v>
      </c>
      <c r="M642" s="293">
        <v>6.14</v>
      </c>
      <c r="N642" s="263">
        <v>806</v>
      </c>
      <c r="V642" s="228"/>
      <c r="W642" s="229" t="s">
        <v>527</v>
      </c>
      <c r="AB642" s="229"/>
      <c r="AC642" s="229"/>
      <c r="AE642" s="229"/>
    </row>
    <row r="643" spans="1:32" s="226" customFormat="1" ht="12" x14ac:dyDescent="0.2">
      <c r="A643" s="278"/>
      <c r="B643" s="279"/>
      <c r="C643" s="237" t="s">
        <v>726</v>
      </c>
      <c r="D643" s="297"/>
      <c r="E643" s="297"/>
      <c r="F643" s="282"/>
      <c r="G643" s="282"/>
      <c r="H643" s="282"/>
      <c r="I643" s="282"/>
      <c r="J643" s="298"/>
      <c r="K643" s="282"/>
      <c r="L643" s="298"/>
      <c r="M643" s="299"/>
      <c r="N643" s="300"/>
      <c r="V643" s="228"/>
      <c r="W643" s="229"/>
      <c r="AB643" s="229"/>
      <c r="AC643" s="229"/>
      <c r="AE643" s="229"/>
    </row>
    <row r="644" spans="1:32" s="226" customFormat="1" ht="12" customHeight="1" x14ac:dyDescent="0.2">
      <c r="A644" s="258">
        <v>77</v>
      </c>
      <c r="B644" s="259" t="s">
        <v>735</v>
      </c>
      <c r="C644" s="541" t="s">
        <v>528</v>
      </c>
      <c r="D644" s="541"/>
      <c r="E644" s="541"/>
      <c r="F644" s="260" t="s">
        <v>736</v>
      </c>
      <c r="G644" s="260"/>
      <c r="H644" s="260"/>
      <c r="I644" s="293">
        <v>0.01</v>
      </c>
      <c r="J644" s="262">
        <v>27</v>
      </c>
      <c r="K644" s="260"/>
      <c r="L644" s="262">
        <v>0.27</v>
      </c>
      <c r="M644" s="293">
        <v>6.14</v>
      </c>
      <c r="N644" s="263">
        <v>2</v>
      </c>
      <c r="V644" s="228"/>
      <c r="W644" s="229" t="s">
        <v>528</v>
      </c>
      <c r="AB644" s="229"/>
      <c r="AC644" s="229"/>
      <c r="AE644" s="229"/>
    </row>
    <row r="645" spans="1:32" s="226" customFormat="1" ht="12" x14ac:dyDescent="0.2">
      <c r="A645" s="278"/>
      <c r="B645" s="279"/>
      <c r="C645" s="237" t="s">
        <v>726</v>
      </c>
      <c r="D645" s="297"/>
      <c r="E645" s="297"/>
      <c r="F645" s="282"/>
      <c r="G645" s="282"/>
      <c r="H645" s="282"/>
      <c r="I645" s="282"/>
      <c r="J645" s="298"/>
      <c r="K645" s="282"/>
      <c r="L645" s="298"/>
      <c r="M645" s="299"/>
      <c r="N645" s="300"/>
      <c r="V645" s="228"/>
      <c r="W645" s="229"/>
      <c r="AB645" s="229"/>
      <c r="AC645" s="229"/>
      <c r="AE645" s="229"/>
    </row>
    <row r="646" spans="1:32" s="226" customFormat="1" ht="12" customHeight="1" x14ac:dyDescent="0.2">
      <c r="A646" s="290"/>
      <c r="B646" s="291"/>
      <c r="C646" s="547" t="s">
        <v>482</v>
      </c>
      <c r="D646" s="547"/>
      <c r="E646" s="547"/>
      <c r="F646" s="547"/>
      <c r="G646" s="547"/>
      <c r="H646" s="547"/>
      <c r="I646" s="547"/>
      <c r="J646" s="547"/>
      <c r="K646" s="547"/>
      <c r="L646" s="547"/>
      <c r="M646" s="547"/>
      <c r="N646" s="554"/>
      <c r="V646" s="228"/>
      <c r="W646" s="229"/>
      <c r="AB646" s="229"/>
      <c r="AC646" s="229"/>
      <c r="AD646" s="227" t="s">
        <v>482</v>
      </c>
      <c r="AE646" s="229"/>
    </row>
    <row r="647" spans="1:32" s="226" customFormat="1" ht="12" customHeight="1" x14ac:dyDescent="0.2">
      <c r="A647" s="258">
        <v>78</v>
      </c>
      <c r="B647" s="259" t="s">
        <v>728</v>
      </c>
      <c r="C647" s="541" t="s">
        <v>530</v>
      </c>
      <c r="D647" s="541"/>
      <c r="E647" s="541"/>
      <c r="F647" s="260" t="s">
        <v>717</v>
      </c>
      <c r="G647" s="260"/>
      <c r="H647" s="260"/>
      <c r="I647" s="261">
        <v>2</v>
      </c>
      <c r="J647" s="262">
        <v>25.13</v>
      </c>
      <c r="K647" s="260"/>
      <c r="L647" s="262">
        <v>50.26</v>
      </c>
      <c r="M647" s="293">
        <v>6.14</v>
      </c>
      <c r="N647" s="263">
        <v>309</v>
      </c>
      <c r="V647" s="228"/>
      <c r="W647" s="229" t="s">
        <v>530</v>
      </c>
      <c r="AB647" s="229"/>
      <c r="AC647" s="229"/>
      <c r="AE647" s="229"/>
    </row>
    <row r="648" spans="1:32" s="226" customFormat="1" ht="12" x14ac:dyDescent="0.2">
      <c r="A648" s="278"/>
      <c r="B648" s="279"/>
      <c r="C648" s="237" t="s">
        <v>726</v>
      </c>
      <c r="D648" s="297"/>
      <c r="E648" s="297"/>
      <c r="F648" s="282"/>
      <c r="G648" s="282"/>
      <c r="H648" s="282"/>
      <c r="I648" s="282"/>
      <c r="J648" s="298"/>
      <c r="K648" s="282"/>
      <c r="L648" s="298"/>
      <c r="M648" s="299"/>
      <c r="N648" s="300"/>
      <c r="V648" s="228"/>
      <c r="W648" s="229"/>
      <c r="AB648" s="229"/>
      <c r="AC648" s="229"/>
      <c r="AE648" s="229"/>
    </row>
    <row r="649" spans="1:32" s="226" customFormat="1" ht="12" customHeight="1" x14ac:dyDescent="0.2">
      <c r="A649" s="290"/>
      <c r="B649" s="291"/>
      <c r="C649" s="547" t="s">
        <v>810</v>
      </c>
      <c r="D649" s="547"/>
      <c r="E649" s="547"/>
      <c r="F649" s="547"/>
      <c r="G649" s="547"/>
      <c r="H649" s="547"/>
      <c r="I649" s="547"/>
      <c r="J649" s="547"/>
      <c r="K649" s="547"/>
      <c r="L649" s="547"/>
      <c r="M649" s="547"/>
      <c r="N649" s="554"/>
      <c r="V649" s="228"/>
      <c r="W649" s="229"/>
      <c r="AB649" s="229"/>
      <c r="AC649" s="229"/>
      <c r="AE649" s="229"/>
      <c r="AF649" s="227" t="s">
        <v>810</v>
      </c>
    </row>
    <row r="650" spans="1:32" s="226" customFormat="1" ht="12" customHeight="1" x14ac:dyDescent="0.2">
      <c r="A650" s="258">
        <v>79</v>
      </c>
      <c r="B650" s="259" t="s">
        <v>728</v>
      </c>
      <c r="C650" s="541" t="s">
        <v>811</v>
      </c>
      <c r="D650" s="541"/>
      <c r="E650" s="541"/>
      <c r="F650" s="260" t="s">
        <v>717</v>
      </c>
      <c r="G650" s="260"/>
      <c r="H650" s="260"/>
      <c r="I650" s="261">
        <v>3</v>
      </c>
      <c r="J650" s="262">
        <v>27.16</v>
      </c>
      <c r="K650" s="260"/>
      <c r="L650" s="262">
        <v>81.48</v>
      </c>
      <c r="M650" s="293">
        <v>6.14</v>
      </c>
      <c r="N650" s="263">
        <v>500</v>
      </c>
      <c r="V650" s="228"/>
      <c r="W650" s="229" t="s">
        <v>811</v>
      </c>
      <c r="AB650" s="229"/>
      <c r="AC650" s="229"/>
      <c r="AE650" s="229"/>
    </row>
    <row r="651" spans="1:32" s="226" customFormat="1" ht="12" x14ac:dyDescent="0.2">
      <c r="A651" s="278"/>
      <c r="B651" s="279"/>
      <c r="C651" s="237" t="s">
        <v>726</v>
      </c>
      <c r="D651" s="297"/>
      <c r="E651" s="297"/>
      <c r="F651" s="282"/>
      <c r="G651" s="282"/>
      <c r="H651" s="282"/>
      <c r="I651" s="282"/>
      <c r="J651" s="298"/>
      <c r="K651" s="282"/>
      <c r="L651" s="298"/>
      <c r="M651" s="299"/>
      <c r="N651" s="300"/>
      <c r="V651" s="228"/>
      <c r="W651" s="229"/>
      <c r="AB651" s="229"/>
      <c r="AC651" s="229"/>
      <c r="AE651" s="229"/>
    </row>
    <row r="652" spans="1:32" s="226" customFormat="1" ht="12" customHeight="1" x14ac:dyDescent="0.2">
      <c r="A652" s="290"/>
      <c r="B652" s="291"/>
      <c r="C652" s="547" t="s">
        <v>812</v>
      </c>
      <c r="D652" s="547"/>
      <c r="E652" s="547"/>
      <c r="F652" s="547"/>
      <c r="G652" s="547"/>
      <c r="H652" s="547"/>
      <c r="I652" s="547"/>
      <c r="J652" s="547"/>
      <c r="K652" s="547"/>
      <c r="L652" s="547"/>
      <c r="M652" s="547"/>
      <c r="N652" s="554"/>
      <c r="V652" s="228"/>
      <c r="W652" s="229"/>
      <c r="AB652" s="229"/>
      <c r="AC652" s="229"/>
      <c r="AE652" s="229"/>
      <c r="AF652" s="227" t="s">
        <v>812</v>
      </c>
    </row>
    <row r="653" spans="1:32" s="226" customFormat="1" ht="22.5" customHeight="1" x14ac:dyDescent="0.2">
      <c r="A653" s="258">
        <v>80</v>
      </c>
      <c r="B653" s="259" t="s">
        <v>813</v>
      </c>
      <c r="C653" s="541" t="s">
        <v>814</v>
      </c>
      <c r="D653" s="541"/>
      <c r="E653" s="541"/>
      <c r="F653" s="260" t="s">
        <v>717</v>
      </c>
      <c r="G653" s="260"/>
      <c r="H653" s="260"/>
      <c r="I653" s="261">
        <v>6</v>
      </c>
      <c r="J653" s="262">
        <v>183.47</v>
      </c>
      <c r="K653" s="260"/>
      <c r="L653" s="262">
        <v>1100.82</v>
      </c>
      <c r="M653" s="293">
        <v>6.14</v>
      </c>
      <c r="N653" s="263">
        <v>6759</v>
      </c>
      <c r="V653" s="228"/>
      <c r="W653" s="229" t="s">
        <v>814</v>
      </c>
      <c r="AB653" s="229"/>
      <c r="AC653" s="229"/>
      <c r="AE653" s="229"/>
    </row>
    <row r="654" spans="1:32" s="226" customFormat="1" ht="12" x14ac:dyDescent="0.2">
      <c r="A654" s="278"/>
      <c r="B654" s="279"/>
      <c r="C654" s="237" t="s">
        <v>726</v>
      </c>
      <c r="D654" s="297"/>
      <c r="E654" s="297"/>
      <c r="F654" s="282"/>
      <c r="G654" s="282"/>
      <c r="H654" s="282"/>
      <c r="I654" s="282"/>
      <c r="J654" s="298"/>
      <c r="K654" s="282"/>
      <c r="L654" s="298"/>
      <c r="M654" s="299"/>
      <c r="N654" s="300"/>
      <c r="V654" s="228"/>
      <c r="W654" s="229"/>
      <c r="AB654" s="229"/>
      <c r="AC654" s="229"/>
      <c r="AE654" s="229"/>
    </row>
    <row r="655" spans="1:32" s="226" customFormat="1" ht="12" customHeight="1" x14ac:dyDescent="0.2">
      <c r="A655" s="258">
        <v>81</v>
      </c>
      <c r="B655" s="259" t="s">
        <v>815</v>
      </c>
      <c r="C655" s="541" t="s">
        <v>816</v>
      </c>
      <c r="D655" s="541"/>
      <c r="E655" s="541"/>
      <c r="F655" s="260" t="s">
        <v>717</v>
      </c>
      <c r="G655" s="260"/>
      <c r="H655" s="260"/>
      <c r="I655" s="261">
        <v>3</v>
      </c>
      <c r="J655" s="262">
        <v>79.56</v>
      </c>
      <c r="K655" s="260"/>
      <c r="L655" s="262">
        <v>238.68</v>
      </c>
      <c r="M655" s="293">
        <v>6.14</v>
      </c>
      <c r="N655" s="263">
        <v>1465</v>
      </c>
      <c r="V655" s="228"/>
      <c r="W655" s="229" t="s">
        <v>816</v>
      </c>
      <c r="AB655" s="229"/>
      <c r="AC655" s="229"/>
      <c r="AE655" s="229"/>
    </row>
    <row r="656" spans="1:32" s="226" customFormat="1" ht="12" x14ac:dyDescent="0.2">
      <c r="A656" s="278"/>
      <c r="B656" s="279"/>
      <c r="C656" s="237" t="s">
        <v>726</v>
      </c>
      <c r="D656" s="297"/>
      <c r="E656" s="297"/>
      <c r="F656" s="282"/>
      <c r="G656" s="282"/>
      <c r="H656" s="282"/>
      <c r="I656" s="282"/>
      <c r="J656" s="298"/>
      <c r="K656" s="282"/>
      <c r="L656" s="298"/>
      <c r="M656" s="299"/>
      <c r="N656" s="300"/>
      <c r="V656" s="228"/>
      <c r="W656" s="229"/>
      <c r="AB656" s="229"/>
      <c r="AC656" s="229"/>
      <c r="AE656" s="229"/>
    </row>
    <row r="657" spans="1:31" s="226" customFormat="1" ht="12" customHeight="1" x14ac:dyDescent="0.2">
      <c r="A657" s="258">
        <v>82</v>
      </c>
      <c r="B657" s="259" t="s">
        <v>817</v>
      </c>
      <c r="C657" s="541" t="s">
        <v>818</v>
      </c>
      <c r="D657" s="541"/>
      <c r="E657" s="541"/>
      <c r="F657" s="260" t="s">
        <v>717</v>
      </c>
      <c r="G657" s="260"/>
      <c r="H657" s="260"/>
      <c r="I657" s="261">
        <v>3</v>
      </c>
      <c r="J657" s="262">
        <v>10.86</v>
      </c>
      <c r="K657" s="260"/>
      <c r="L657" s="262">
        <v>32.58</v>
      </c>
      <c r="M657" s="293">
        <v>6.14</v>
      </c>
      <c r="N657" s="263">
        <v>200</v>
      </c>
      <c r="V657" s="228"/>
      <c r="W657" s="229" t="s">
        <v>818</v>
      </c>
      <c r="AB657" s="229"/>
      <c r="AC657" s="229"/>
      <c r="AE657" s="229"/>
    </row>
    <row r="658" spans="1:31" s="226" customFormat="1" ht="12" x14ac:dyDescent="0.2">
      <c r="A658" s="278"/>
      <c r="B658" s="279"/>
      <c r="C658" s="237" t="s">
        <v>726</v>
      </c>
      <c r="D658" s="297"/>
      <c r="E658" s="297"/>
      <c r="F658" s="282"/>
      <c r="G658" s="282"/>
      <c r="H658" s="282"/>
      <c r="I658" s="282"/>
      <c r="J658" s="298"/>
      <c r="K658" s="282"/>
      <c r="L658" s="298"/>
      <c r="M658" s="299"/>
      <c r="N658" s="300"/>
      <c r="V658" s="228"/>
      <c r="W658" s="229"/>
      <c r="AB658" s="229"/>
      <c r="AC658" s="229"/>
      <c r="AE658" s="229"/>
    </row>
    <row r="659" spans="1:31" s="226" customFormat="1" ht="12" customHeight="1" x14ac:dyDescent="0.2">
      <c r="A659" s="258">
        <v>83</v>
      </c>
      <c r="B659" s="259" t="s">
        <v>819</v>
      </c>
      <c r="C659" s="541" t="s">
        <v>820</v>
      </c>
      <c r="D659" s="541"/>
      <c r="E659" s="541"/>
      <c r="F659" s="260" t="s">
        <v>717</v>
      </c>
      <c r="G659" s="260"/>
      <c r="H659" s="260"/>
      <c r="I659" s="261">
        <v>3</v>
      </c>
      <c r="J659" s="262">
        <v>31.46</v>
      </c>
      <c r="K659" s="260"/>
      <c r="L659" s="262">
        <v>94.38</v>
      </c>
      <c r="M659" s="293">
        <v>6.14</v>
      </c>
      <c r="N659" s="263">
        <v>579</v>
      </c>
      <c r="V659" s="228"/>
      <c r="W659" s="229" t="s">
        <v>820</v>
      </c>
      <c r="AB659" s="229"/>
      <c r="AC659" s="229"/>
      <c r="AE659" s="229"/>
    </row>
    <row r="660" spans="1:31" s="226" customFormat="1" ht="12" x14ac:dyDescent="0.2">
      <c r="A660" s="278"/>
      <c r="B660" s="279"/>
      <c r="C660" s="237" t="s">
        <v>726</v>
      </c>
      <c r="D660" s="297"/>
      <c r="E660" s="297"/>
      <c r="F660" s="282"/>
      <c r="G660" s="282"/>
      <c r="H660" s="282"/>
      <c r="I660" s="282"/>
      <c r="J660" s="298"/>
      <c r="K660" s="282"/>
      <c r="L660" s="298"/>
      <c r="M660" s="299"/>
      <c r="N660" s="300"/>
      <c r="V660" s="228"/>
      <c r="W660" s="229"/>
      <c r="AB660" s="229"/>
      <c r="AC660" s="229"/>
      <c r="AE660" s="229"/>
    </row>
    <row r="661" spans="1:31" s="226" customFormat="1" ht="22.5" customHeight="1" x14ac:dyDescent="0.2">
      <c r="A661" s="258">
        <v>84</v>
      </c>
      <c r="B661" s="259" t="s">
        <v>821</v>
      </c>
      <c r="C661" s="541" t="s">
        <v>822</v>
      </c>
      <c r="D661" s="541"/>
      <c r="E661" s="541"/>
      <c r="F661" s="260" t="s">
        <v>717</v>
      </c>
      <c r="G661" s="260"/>
      <c r="H661" s="260"/>
      <c r="I661" s="261">
        <v>3</v>
      </c>
      <c r="J661" s="262">
        <v>39.479999999999997</v>
      </c>
      <c r="K661" s="260"/>
      <c r="L661" s="262">
        <v>118.44</v>
      </c>
      <c r="M661" s="293">
        <v>6.14</v>
      </c>
      <c r="N661" s="263">
        <v>727</v>
      </c>
      <c r="V661" s="228"/>
      <c r="W661" s="229" t="s">
        <v>822</v>
      </c>
      <c r="AB661" s="229"/>
      <c r="AC661" s="229"/>
      <c r="AE661" s="229"/>
    </row>
    <row r="662" spans="1:31" s="226" customFormat="1" ht="12" x14ac:dyDescent="0.2">
      <c r="A662" s="278"/>
      <c r="B662" s="279"/>
      <c r="C662" s="237" t="s">
        <v>726</v>
      </c>
      <c r="D662" s="297"/>
      <c r="E662" s="297"/>
      <c r="F662" s="282"/>
      <c r="G662" s="282"/>
      <c r="H662" s="282"/>
      <c r="I662" s="282"/>
      <c r="J662" s="298"/>
      <c r="K662" s="282"/>
      <c r="L662" s="298"/>
      <c r="M662" s="299"/>
      <c r="N662" s="300"/>
      <c r="V662" s="228"/>
      <c r="W662" s="229"/>
      <c r="AB662" s="229"/>
      <c r="AC662" s="229"/>
      <c r="AE662" s="229"/>
    </row>
    <row r="663" spans="1:31" s="226" customFormat="1" ht="12" customHeight="1" x14ac:dyDescent="0.2">
      <c r="A663" s="551" t="s">
        <v>823</v>
      </c>
      <c r="B663" s="552"/>
      <c r="C663" s="552"/>
      <c r="D663" s="552"/>
      <c r="E663" s="552"/>
      <c r="F663" s="552"/>
      <c r="G663" s="552"/>
      <c r="H663" s="552"/>
      <c r="I663" s="552"/>
      <c r="J663" s="552"/>
      <c r="K663" s="552"/>
      <c r="L663" s="552"/>
      <c r="M663" s="552"/>
      <c r="N663" s="553"/>
      <c r="V663" s="228"/>
      <c r="W663" s="229"/>
      <c r="AB663" s="229"/>
      <c r="AC663" s="229"/>
      <c r="AE663" s="229" t="s">
        <v>823</v>
      </c>
    </row>
    <row r="664" spans="1:31" s="226" customFormat="1" ht="22.5" customHeight="1" x14ac:dyDescent="0.2">
      <c r="A664" s="258">
        <v>85</v>
      </c>
      <c r="B664" s="259" t="s">
        <v>739</v>
      </c>
      <c r="C664" s="541" t="s">
        <v>531</v>
      </c>
      <c r="D664" s="541"/>
      <c r="E664" s="541"/>
      <c r="F664" s="260" t="s">
        <v>736</v>
      </c>
      <c r="G664" s="260"/>
      <c r="H664" s="260"/>
      <c r="I664" s="293">
        <v>0.09</v>
      </c>
      <c r="J664" s="262">
        <v>2265</v>
      </c>
      <c r="K664" s="260"/>
      <c r="L664" s="262">
        <v>203.85</v>
      </c>
      <c r="M664" s="293">
        <v>6.14</v>
      </c>
      <c r="N664" s="263">
        <v>1252</v>
      </c>
      <c r="V664" s="228"/>
      <c r="W664" s="229" t="s">
        <v>531</v>
      </c>
      <c r="AB664" s="229"/>
      <c r="AC664" s="229"/>
      <c r="AE664" s="229"/>
    </row>
    <row r="665" spans="1:31" s="226" customFormat="1" ht="12" x14ac:dyDescent="0.2">
      <c r="A665" s="278"/>
      <c r="B665" s="279"/>
      <c r="C665" s="237" t="s">
        <v>726</v>
      </c>
      <c r="D665" s="297"/>
      <c r="E665" s="297"/>
      <c r="F665" s="282"/>
      <c r="G665" s="282"/>
      <c r="H665" s="282"/>
      <c r="I665" s="282"/>
      <c r="J665" s="298"/>
      <c r="K665" s="282"/>
      <c r="L665" s="298"/>
      <c r="M665" s="299"/>
      <c r="N665" s="300"/>
      <c r="V665" s="228"/>
      <c r="W665" s="229"/>
      <c r="AB665" s="229"/>
      <c r="AC665" s="229"/>
      <c r="AE665" s="229"/>
    </row>
    <row r="666" spans="1:31" s="226" customFormat="1" ht="12" customHeight="1" x14ac:dyDescent="0.2">
      <c r="A666" s="290"/>
      <c r="B666" s="291"/>
      <c r="C666" s="547" t="s">
        <v>824</v>
      </c>
      <c r="D666" s="547"/>
      <c r="E666" s="547"/>
      <c r="F666" s="547"/>
      <c r="G666" s="547"/>
      <c r="H666" s="547"/>
      <c r="I666" s="547"/>
      <c r="J666" s="547"/>
      <c r="K666" s="547"/>
      <c r="L666" s="547"/>
      <c r="M666" s="547"/>
      <c r="N666" s="554"/>
      <c r="V666" s="228"/>
      <c r="W666" s="229"/>
      <c r="AB666" s="229"/>
      <c r="AC666" s="229"/>
      <c r="AD666" s="227" t="s">
        <v>824</v>
      </c>
      <c r="AE666" s="229"/>
    </row>
    <row r="667" spans="1:31" s="226" customFormat="1" ht="22.5" customHeight="1" x14ac:dyDescent="0.2">
      <c r="A667" s="258">
        <v>86</v>
      </c>
      <c r="B667" s="259" t="s">
        <v>734</v>
      </c>
      <c r="C667" s="541" t="s">
        <v>527</v>
      </c>
      <c r="D667" s="541"/>
      <c r="E667" s="541"/>
      <c r="F667" s="260" t="s">
        <v>717</v>
      </c>
      <c r="G667" s="260"/>
      <c r="H667" s="260"/>
      <c r="I667" s="261">
        <v>3</v>
      </c>
      <c r="J667" s="262">
        <v>131.30000000000001</v>
      </c>
      <c r="K667" s="260"/>
      <c r="L667" s="262">
        <v>393.9</v>
      </c>
      <c r="M667" s="293">
        <v>6.14</v>
      </c>
      <c r="N667" s="263">
        <v>2419</v>
      </c>
      <c r="V667" s="228"/>
      <c r="W667" s="229" t="s">
        <v>527</v>
      </c>
      <c r="AB667" s="229"/>
      <c r="AC667" s="229"/>
      <c r="AE667" s="229"/>
    </row>
    <row r="668" spans="1:31" s="226" customFormat="1" ht="12" x14ac:dyDescent="0.2">
      <c r="A668" s="278"/>
      <c r="B668" s="279"/>
      <c r="C668" s="237" t="s">
        <v>726</v>
      </c>
      <c r="D668" s="297"/>
      <c r="E668" s="297"/>
      <c r="F668" s="282"/>
      <c r="G668" s="282"/>
      <c r="H668" s="282"/>
      <c r="I668" s="282"/>
      <c r="J668" s="298"/>
      <c r="K668" s="282"/>
      <c r="L668" s="298"/>
      <c r="M668" s="299"/>
      <c r="N668" s="300"/>
      <c r="V668" s="228"/>
      <c r="W668" s="229"/>
      <c r="AB668" s="229"/>
      <c r="AC668" s="229"/>
      <c r="AE668" s="229"/>
    </row>
    <row r="669" spans="1:31" s="226" customFormat="1" ht="12" x14ac:dyDescent="0.2">
      <c r="A669" s="290"/>
      <c r="B669" s="291"/>
      <c r="C669" s="547" t="s">
        <v>825</v>
      </c>
      <c r="D669" s="547"/>
      <c r="E669" s="547"/>
      <c r="F669" s="547"/>
      <c r="G669" s="547"/>
      <c r="H669" s="547"/>
      <c r="I669" s="547"/>
      <c r="J669" s="547"/>
      <c r="K669" s="547"/>
      <c r="L669" s="547"/>
      <c r="M669" s="547"/>
      <c r="N669" s="554"/>
      <c r="V669" s="228"/>
      <c r="W669" s="229"/>
      <c r="AB669" s="229"/>
      <c r="AC669" s="229"/>
      <c r="AD669" s="227" t="s">
        <v>825</v>
      </c>
      <c r="AE669" s="229"/>
    </row>
    <row r="670" spans="1:31" s="226" customFormat="1" ht="12" customHeight="1" x14ac:dyDescent="0.2">
      <c r="A670" s="258">
        <v>87</v>
      </c>
      <c r="B670" s="259" t="s">
        <v>735</v>
      </c>
      <c r="C670" s="541" t="s">
        <v>528</v>
      </c>
      <c r="D670" s="541"/>
      <c r="E670" s="541"/>
      <c r="F670" s="260" t="s">
        <v>736</v>
      </c>
      <c r="G670" s="260"/>
      <c r="H670" s="260"/>
      <c r="I670" s="293">
        <v>0.03</v>
      </c>
      <c r="J670" s="262">
        <v>27</v>
      </c>
      <c r="K670" s="260"/>
      <c r="L670" s="262">
        <v>0.81</v>
      </c>
      <c r="M670" s="293">
        <v>6.14</v>
      </c>
      <c r="N670" s="263">
        <v>5</v>
      </c>
      <c r="V670" s="228"/>
      <c r="W670" s="229" t="s">
        <v>528</v>
      </c>
      <c r="AB670" s="229"/>
      <c r="AC670" s="229"/>
      <c r="AE670" s="229"/>
    </row>
    <row r="671" spans="1:31" s="226" customFormat="1" ht="12" x14ac:dyDescent="0.2">
      <c r="A671" s="278"/>
      <c r="B671" s="279"/>
      <c r="C671" s="237" t="s">
        <v>726</v>
      </c>
      <c r="D671" s="297"/>
      <c r="E671" s="297"/>
      <c r="F671" s="282"/>
      <c r="G671" s="282"/>
      <c r="H671" s="282"/>
      <c r="I671" s="282"/>
      <c r="J671" s="298"/>
      <c r="K671" s="282"/>
      <c r="L671" s="298"/>
      <c r="M671" s="299"/>
      <c r="N671" s="300"/>
      <c r="V671" s="228"/>
      <c r="W671" s="229"/>
      <c r="AB671" s="229"/>
      <c r="AC671" s="229"/>
      <c r="AE671" s="229"/>
    </row>
    <row r="672" spans="1:31" s="226" customFormat="1" ht="12" customHeight="1" x14ac:dyDescent="0.2">
      <c r="A672" s="290"/>
      <c r="B672" s="291"/>
      <c r="C672" s="547" t="s">
        <v>826</v>
      </c>
      <c r="D672" s="547"/>
      <c r="E672" s="547"/>
      <c r="F672" s="547"/>
      <c r="G672" s="547"/>
      <c r="H672" s="547"/>
      <c r="I672" s="547"/>
      <c r="J672" s="547"/>
      <c r="K672" s="547"/>
      <c r="L672" s="547"/>
      <c r="M672" s="547"/>
      <c r="N672" s="554"/>
      <c r="V672" s="228"/>
      <c r="W672" s="229"/>
      <c r="AB672" s="229"/>
      <c r="AC672" s="229"/>
      <c r="AD672" s="227" t="s">
        <v>826</v>
      </c>
      <c r="AE672" s="229"/>
    </row>
    <row r="673" spans="1:32" s="226" customFormat="1" ht="12" customHeight="1" x14ac:dyDescent="0.2">
      <c r="A673" s="258">
        <v>88</v>
      </c>
      <c r="B673" s="259" t="s">
        <v>728</v>
      </c>
      <c r="C673" s="541" t="s">
        <v>530</v>
      </c>
      <c r="D673" s="541"/>
      <c r="E673" s="541"/>
      <c r="F673" s="260" t="s">
        <v>717</v>
      </c>
      <c r="G673" s="260"/>
      <c r="H673" s="260"/>
      <c r="I673" s="261">
        <v>3</v>
      </c>
      <c r="J673" s="262">
        <v>25.13</v>
      </c>
      <c r="K673" s="260"/>
      <c r="L673" s="262">
        <v>75.39</v>
      </c>
      <c r="M673" s="293">
        <v>6.14</v>
      </c>
      <c r="N673" s="263">
        <v>463</v>
      </c>
      <c r="V673" s="228"/>
      <c r="W673" s="229" t="s">
        <v>530</v>
      </c>
      <c r="AB673" s="229"/>
      <c r="AC673" s="229"/>
      <c r="AE673" s="229"/>
    </row>
    <row r="674" spans="1:32" s="226" customFormat="1" ht="12" x14ac:dyDescent="0.2">
      <c r="A674" s="278"/>
      <c r="B674" s="279"/>
      <c r="C674" s="237" t="s">
        <v>726</v>
      </c>
      <c r="D674" s="297"/>
      <c r="E674" s="297"/>
      <c r="F674" s="282"/>
      <c r="G674" s="282"/>
      <c r="H674" s="282"/>
      <c r="I674" s="282"/>
      <c r="J674" s="298"/>
      <c r="K674" s="282"/>
      <c r="L674" s="298"/>
      <c r="M674" s="299"/>
      <c r="N674" s="300"/>
      <c r="V674" s="228"/>
      <c r="W674" s="229"/>
      <c r="AB674" s="229"/>
      <c r="AC674" s="229"/>
      <c r="AE674" s="229"/>
    </row>
    <row r="675" spans="1:32" s="226" customFormat="1" ht="12" x14ac:dyDescent="0.2">
      <c r="A675" s="290"/>
      <c r="B675" s="291"/>
      <c r="C675" s="519" t="s">
        <v>825</v>
      </c>
      <c r="D675" s="519"/>
      <c r="E675" s="519"/>
      <c r="F675" s="519"/>
      <c r="G675" s="519"/>
      <c r="H675" s="519"/>
      <c r="I675" s="519"/>
      <c r="J675" s="519"/>
      <c r="K675" s="519"/>
      <c r="L675" s="519"/>
      <c r="M675" s="519"/>
      <c r="N675" s="549"/>
      <c r="V675" s="228"/>
      <c r="W675" s="229"/>
      <c r="AB675" s="229"/>
      <c r="AC675" s="229"/>
      <c r="AD675" s="227" t="s">
        <v>825</v>
      </c>
      <c r="AE675" s="229"/>
    </row>
    <row r="676" spans="1:32" s="226" customFormat="1" ht="12" customHeight="1" x14ac:dyDescent="0.2">
      <c r="A676" s="290"/>
      <c r="B676" s="291"/>
      <c r="C676" s="547" t="s">
        <v>810</v>
      </c>
      <c r="D676" s="547"/>
      <c r="E676" s="547"/>
      <c r="F676" s="547"/>
      <c r="G676" s="547"/>
      <c r="H676" s="547"/>
      <c r="I676" s="547"/>
      <c r="J676" s="547"/>
      <c r="K676" s="547"/>
      <c r="L676" s="547"/>
      <c r="M676" s="547"/>
      <c r="N676" s="554"/>
      <c r="V676" s="228"/>
      <c r="W676" s="229"/>
      <c r="AB676" s="229"/>
      <c r="AC676" s="229"/>
      <c r="AE676" s="229"/>
      <c r="AF676" s="227" t="s">
        <v>810</v>
      </c>
    </row>
    <row r="677" spans="1:32" s="226" customFormat="1" ht="12" customHeight="1" x14ac:dyDescent="0.2">
      <c r="A677" s="551" t="s">
        <v>827</v>
      </c>
      <c r="B677" s="552"/>
      <c r="C677" s="552"/>
      <c r="D677" s="552"/>
      <c r="E677" s="552"/>
      <c r="F677" s="552"/>
      <c r="G677" s="552"/>
      <c r="H677" s="552"/>
      <c r="I677" s="552"/>
      <c r="J677" s="552"/>
      <c r="K677" s="552"/>
      <c r="L677" s="552"/>
      <c r="M677" s="552"/>
      <c r="N677" s="553"/>
      <c r="V677" s="228"/>
      <c r="W677" s="229"/>
      <c r="AB677" s="229"/>
      <c r="AC677" s="229"/>
      <c r="AE677" s="229" t="s">
        <v>827</v>
      </c>
    </row>
    <row r="678" spans="1:32" s="226" customFormat="1" ht="112.5" x14ac:dyDescent="0.2">
      <c r="A678" s="258">
        <v>89</v>
      </c>
      <c r="B678" s="259" t="s">
        <v>828</v>
      </c>
      <c r="C678" s="541" t="s">
        <v>829</v>
      </c>
      <c r="D678" s="541"/>
      <c r="E678" s="541"/>
      <c r="F678" s="260" t="s">
        <v>830</v>
      </c>
      <c r="G678" s="260"/>
      <c r="H678" s="260"/>
      <c r="I678" s="293">
        <v>0.06</v>
      </c>
      <c r="J678" s="262"/>
      <c r="K678" s="260"/>
      <c r="L678" s="262"/>
      <c r="M678" s="260"/>
      <c r="N678" s="263"/>
      <c r="V678" s="228"/>
      <c r="W678" s="229" t="s">
        <v>829</v>
      </c>
      <c r="AB678" s="229"/>
      <c r="AC678" s="229"/>
      <c r="AE678" s="229"/>
    </row>
    <row r="679" spans="1:32" s="226" customFormat="1" ht="12" customHeight="1" x14ac:dyDescent="0.2">
      <c r="A679" s="290"/>
      <c r="B679" s="291"/>
      <c r="C679" s="519" t="s">
        <v>831</v>
      </c>
      <c r="D679" s="519"/>
      <c r="E679" s="519"/>
      <c r="F679" s="519"/>
      <c r="G679" s="519"/>
      <c r="H679" s="519"/>
      <c r="I679" s="519"/>
      <c r="J679" s="519"/>
      <c r="K679" s="519"/>
      <c r="L679" s="519"/>
      <c r="M679" s="519"/>
      <c r="N679" s="549"/>
      <c r="V679" s="228"/>
      <c r="W679" s="229"/>
      <c r="AB679" s="229"/>
      <c r="AC679" s="229"/>
      <c r="AD679" s="227" t="s">
        <v>831</v>
      </c>
      <c r="AE679" s="229"/>
    </row>
    <row r="680" spans="1:32" s="226" customFormat="1" ht="33.75" customHeight="1" x14ac:dyDescent="0.2">
      <c r="A680" s="264"/>
      <c r="B680" s="265" t="s">
        <v>652</v>
      </c>
      <c r="C680" s="519" t="s">
        <v>464</v>
      </c>
      <c r="D680" s="519"/>
      <c r="E680" s="519"/>
      <c r="F680" s="519"/>
      <c r="G680" s="519"/>
      <c r="H680" s="519"/>
      <c r="I680" s="519"/>
      <c r="J680" s="519"/>
      <c r="K680" s="519"/>
      <c r="L680" s="519"/>
      <c r="M680" s="519"/>
      <c r="N680" s="549"/>
      <c r="V680" s="228"/>
      <c r="W680" s="229"/>
      <c r="X680" s="227" t="s">
        <v>464</v>
      </c>
      <c r="AB680" s="229"/>
      <c r="AC680" s="229"/>
      <c r="AE680" s="229"/>
    </row>
    <row r="681" spans="1:32" s="226" customFormat="1" ht="22.5" customHeight="1" x14ac:dyDescent="0.2">
      <c r="A681" s="264"/>
      <c r="B681" s="265" t="s">
        <v>653</v>
      </c>
      <c r="C681" s="519" t="s">
        <v>465</v>
      </c>
      <c r="D681" s="519"/>
      <c r="E681" s="519"/>
      <c r="F681" s="519"/>
      <c r="G681" s="519"/>
      <c r="H681" s="519"/>
      <c r="I681" s="519"/>
      <c r="J681" s="519"/>
      <c r="K681" s="519"/>
      <c r="L681" s="519"/>
      <c r="M681" s="519"/>
      <c r="N681" s="549"/>
      <c r="V681" s="228"/>
      <c r="W681" s="229"/>
      <c r="X681" s="227" t="s">
        <v>465</v>
      </c>
      <c r="AB681" s="229"/>
      <c r="AC681" s="229"/>
      <c r="AE681" s="229"/>
    </row>
    <row r="682" spans="1:32" s="226" customFormat="1" ht="12" x14ac:dyDescent="0.2">
      <c r="A682" s="266"/>
      <c r="B682" s="267">
        <v>1</v>
      </c>
      <c r="C682" s="519" t="s">
        <v>466</v>
      </c>
      <c r="D682" s="519"/>
      <c r="E682" s="519"/>
      <c r="F682" s="268"/>
      <c r="G682" s="268"/>
      <c r="H682" s="268"/>
      <c r="I682" s="268"/>
      <c r="J682" s="269">
        <v>405.19</v>
      </c>
      <c r="K682" s="271">
        <v>1.38</v>
      </c>
      <c r="L682" s="269">
        <v>33.549999999999997</v>
      </c>
      <c r="M682" s="271">
        <v>20.34</v>
      </c>
      <c r="N682" s="272">
        <v>682</v>
      </c>
      <c r="V682" s="228"/>
      <c r="W682" s="229"/>
      <c r="Y682" s="227" t="s">
        <v>466</v>
      </c>
      <c r="AB682" s="229"/>
      <c r="AC682" s="229"/>
      <c r="AE682" s="229"/>
    </row>
    <row r="683" spans="1:32" s="226" customFormat="1" ht="12" x14ac:dyDescent="0.2">
      <c r="A683" s="266"/>
      <c r="B683" s="267">
        <v>2</v>
      </c>
      <c r="C683" s="519" t="s">
        <v>475</v>
      </c>
      <c r="D683" s="519"/>
      <c r="E683" s="519"/>
      <c r="F683" s="268"/>
      <c r="G683" s="268"/>
      <c r="H683" s="268"/>
      <c r="I683" s="268"/>
      <c r="J683" s="269">
        <v>659.5</v>
      </c>
      <c r="K683" s="271">
        <v>1.38</v>
      </c>
      <c r="L683" s="269">
        <v>54.61</v>
      </c>
      <c r="M683" s="271">
        <v>8.7799999999999994</v>
      </c>
      <c r="N683" s="272">
        <v>479</v>
      </c>
      <c r="V683" s="228"/>
      <c r="W683" s="229"/>
      <c r="Y683" s="227" t="s">
        <v>475</v>
      </c>
      <c r="AB683" s="229"/>
      <c r="AC683" s="229"/>
      <c r="AE683" s="229"/>
    </row>
    <row r="684" spans="1:32" s="226" customFormat="1" ht="12" x14ac:dyDescent="0.2">
      <c r="A684" s="266"/>
      <c r="B684" s="267">
        <v>3</v>
      </c>
      <c r="C684" s="519" t="s">
        <v>476</v>
      </c>
      <c r="D684" s="519"/>
      <c r="E684" s="519"/>
      <c r="F684" s="268"/>
      <c r="G684" s="268"/>
      <c r="H684" s="268"/>
      <c r="I684" s="268"/>
      <c r="J684" s="269">
        <v>77.95</v>
      </c>
      <c r="K684" s="271">
        <v>1.38</v>
      </c>
      <c r="L684" s="269">
        <v>6.45</v>
      </c>
      <c r="M684" s="271">
        <v>20.34</v>
      </c>
      <c r="N684" s="272">
        <v>131</v>
      </c>
      <c r="V684" s="228"/>
      <c r="W684" s="229"/>
      <c r="Y684" s="227" t="s">
        <v>476</v>
      </c>
      <c r="AB684" s="229"/>
      <c r="AC684" s="229"/>
      <c r="AE684" s="229"/>
    </row>
    <row r="685" spans="1:32" s="226" customFormat="1" ht="12" x14ac:dyDescent="0.2">
      <c r="A685" s="266"/>
      <c r="B685" s="267">
        <v>4</v>
      </c>
      <c r="C685" s="519" t="s">
        <v>477</v>
      </c>
      <c r="D685" s="519"/>
      <c r="E685" s="519"/>
      <c r="F685" s="268"/>
      <c r="G685" s="268"/>
      <c r="H685" s="268"/>
      <c r="I685" s="268"/>
      <c r="J685" s="269">
        <v>468.29</v>
      </c>
      <c r="K685" s="268"/>
      <c r="L685" s="269">
        <v>28.1</v>
      </c>
      <c r="M685" s="271">
        <v>6.14</v>
      </c>
      <c r="N685" s="272">
        <v>173</v>
      </c>
      <c r="V685" s="228"/>
      <c r="W685" s="229"/>
      <c r="Y685" s="227" t="s">
        <v>477</v>
      </c>
      <c r="AB685" s="229"/>
      <c r="AC685" s="229"/>
      <c r="AE685" s="229"/>
    </row>
    <row r="686" spans="1:32" s="226" customFormat="1" ht="12" x14ac:dyDescent="0.2">
      <c r="A686" s="266"/>
      <c r="B686" s="265"/>
      <c r="C686" s="519" t="s">
        <v>467</v>
      </c>
      <c r="D686" s="519"/>
      <c r="E686" s="519"/>
      <c r="F686" s="268" t="s">
        <v>654</v>
      </c>
      <c r="G686" s="280">
        <v>34.9</v>
      </c>
      <c r="H686" s="271">
        <v>1.38</v>
      </c>
      <c r="I686" s="273">
        <v>2.8897200000000001</v>
      </c>
      <c r="J686" s="269"/>
      <c r="K686" s="268"/>
      <c r="L686" s="269"/>
      <c r="M686" s="268"/>
      <c r="N686" s="272"/>
      <c r="V686" s="228"/>
      <c r="W686" s="229"/>
      <c r="Z686" s="227" t="s">
        <v>467</v>
      </c>
      <c r="AB686" s="229"/>
      <c r="AC686" s="229"/>
      <c r="AE686" s="229"/>
    </row>
    <row r="687" spans="1:32" s="226" customFormat="1" ht="12" x14ac:dyDescent="0.2">
      <c r="A687" s="266"/>
      <c r="B687" s="265"/>
      <c r="C687" s="547" t="s">
        <v>478</v>
      </c>
      <c r="D687" s="547"/>
      <c r="E687" s="547"/>
      <c r="F687" s="268" t="s">
        <v>654</v>
      </c>
      <c r="G687" s="280">
        <v>5.6</v>
      </c>
      <c r="H687" s="271">
        <v>1.38</v>
      </c>
      <c r="I687" s="273">
        <v>0.46367999999999998</v>
      </c>
      <c r="J687" s="269"/>
      <c r="K687" s="268"/>
      <c r="L687" s="269"/>
      <c r="M687" s="268"/>
      <c r="N687" s="272"/>
      <c r="V687" s="228"/>
      <c r="W687" s="229"/>
      <c r="Z687" s="227" t="s">
        <v>478</v>
      </c>
      <c r="AB687" s="229"/>
      <c r="AC687" s="229"/>
      <c r="AE687" s="229"/>
    </row>
    <row r="688" spans="1:32" s="226" customFormat="1" ht="12" customHeight="1" x14ac:dyDescent="0.2">
      <c r="A688" s="266"/>
      <c r="B688" s="265"/>
      <c r="C688" s="548" t="s">
        <v>468</v>
      </c>
      <c r="D688" s="548"/>
      <c r="E688" s="548"/>
      <c r="F688" s="274"/>
      <c r="G688" s="274"/>
      <c r="H688" s="274"/>
      <c r="I688" s="274"/>
      <c r="J688" s="275">
        <v>1532.98</v>
      </c>
      <c r="K688" s="274"/>
      <c r="L688" s="275">
        <v>116.26</v>
      </c>
      <c r="M688" s="274"/>
      <c r="N688" s="276"/>
      <c r="V688" s="228"/>
      <c r="W688" s="229"/>
      <c r="AA688" s="227" t="s">
        <v>468</v>
      </c>
      <c r="AB688" s="229"/>
      <c r="AC688" s="229"/>
      <c r="AE688" s="229"/>
    </row>
    <row r="689" spans="1:31" s="226" customFormat="1" ht="12" x14ac:dyDescent="0.2">
      <c r="A689" s="266"/>
      <c r="B689" s="265"/>
      <c r="C689" s="519" t="s">
        <v>469</v>
      </c>
      <c r="D689" s="519"/>
      <c r="E689" s="519"/>
      <c r="F689" s="268"/>
      <c r="G689" s="268"/>
      <c r="H689" s="268"/>
      <c r="I689" s="268"/>
      <c r="J689" s="269"/>
      <c r="K689" s="268"/>
      <c r="L689" s="269">
        <v>40</v>
      </c>
      <c r="M689" s="268"/>
      <c r="N689" s="272">
        <v>813</v>
      </c>
      <c r="V689" s="228"/>
      <c r="W689" s="229"/>
      <c r="Z689" s="227" t="s">
        <v>469</v>
      </c>
      <c r="AB689" s="229"/>
      <c r="AC689" s="229"/>
      <c r="AE689" s="229"/>
    </row>
    <row r="690" spans="1:31" s="226" customFormat="1" ht="33.75" x14ac:dyDescent="0.2">
      <c r="A690" s="266"/>
      <c r="B690" s="265" t="s">
        <v>655</v>
      </c>
      <c r="C690" s="519" t="s">
        <v>484</v>
      </c>
      <c r="D690" s="519"/>
      <c r="E690" s="519"/>
      <c r="F690" s="268" t="s">
        <v>656</v>
      </c>
      <c r="G690" s="277">
        <v>103</v>
      </c>
      <c r="H690" s="268"/>
      <c r="I690" s="277">
        <v>103</v>
      </c>
      <c r="J690" s="269"/>
      <c r="K690" s="268"/>
      <c r="L690" s="269">
        <v>41.2</v>
      </c>
      <c r="M690" s="268"/>
      <c r="N690" s="272">
        <v>837</v>
      </c>
      <c r="V690" s="228"/>
      <c r="W690" s="229"/>
      <c r="Z690" s="227" t="s">
        <v>484</v>
      </c>
      <c r="AB690" s="229"/>
      <c r="AC690" s="229"/>
      <c r="AE690" s="229"/>
    </row>
    <row r="691" spans="1:31" s="226" customFormat="1" ht="33.75" x14ac:dyDescent="0.2">
      <c r="A691" s="266"/>
      <c r="B691" s="265" t="s">
        <v>657</v>
      </c>
      <c r="C691" s="547" t="s">
        <v>485</v>
      </c>
      <c r="D691" s="547"/>
      <c r="E691" s="547"/>
      <c r="F691" s="268" t="s">
        <v>656</v>
      </c>
      <c r="G691" s="277">
        <v>60</v>
      </c>
      <c r="H691" s="268"/>
      <c r="I691" s="277">
        <v>60</v>
      </c>
      <c r="J691" s="269"/>
      <c r="K691" s="268"/>
      <c r="L691" s="269">
        <v>24</v>
      </c>
      <c r="M691" s="268"/>
      <c r="N691" s="272">
        <v>488</v>
      </c>
      <c r="V691" s="228"/>
      <c r="W691" s="229"/>
      <c r="Z691" s="227" t="s">
        <v>485</v>
      </c>
      <c r="AB691" s="229"/>
      <c r="AC691" s="229"/>
      <c r="AE691" s="229"/>
    </row>
    <row r="692" spans="1:31" s="226" customFormat="1" ht="12" customHeight="1" x14ac:dyDescent="0.2">
      <c r="A692" s="278"/>
      <c r="B692" s="279"/>
      <c r="C692" s="550" t="s">
        <v>472</v>
      </c>
      <c r="D692" s="550"/>
      <c r="E692" s="550"/>
      <c r="F692" s="260"/>
      <c r="G692" s="260"/>
      <c r="H692" s="260"/>
      <c r="I692" s="260"/>
      <c r="J692" s="262"/>
      <c r="K692" s="260"/>
      <c r="L692" s="262">
        <v>181.46</v>
      </c>
      <c r="M692" s="274"/>
      <c r="N692" s="263">
        <v>2659</v>
      </c>
      <c r="V692" s="228"/>
      <c r="W692" s="229"/>
      <c r="AB692" s="229" t="s">
        <v>472</v>
      </c>
      <c r="AC692" s="229"/>
      <c r="AE692" s="229"/>
    </row>
    <row r="693" spans="1:31" s="226" customFormat="1" ht="33.75" customHeight="1" x14ac:dyDescent="0.2">
      <c r="A693" s="258">
        <v>90</v>
      </c>
      <c r="B693" s="259" t="s">
        <v>832</v>
      </c>
      <c r="C693" s="541" t="s">
        <v>833</v>
      </c>
      <c r="D693" s="541"/>
      <c r="E693" s="541"/>
      <c r="F693" s="260" t="s">
        <v>736</v>
      </c>
      <c r="G693" s="260"/>
      <c r="H693" s="260"/>
      <c r="I693" s="293">
        <v>0.16</v>
      </c>
      <c r="J693" s="262"/>
      <c r="K693" s="260"/>
      <c r="L693" s="262"/>
      <c r="M693" s="260"/>
      <c r="N693" s="263"/>
      <c r="V693" s="228"/>
      <c r="W693" s="229" t="s">
        <v>833</v>
      </c>
      <c r="AB693" s="229"/>
      <c r="AC693" s="229"/>
      <c r="AE693" s="229"/>
    </row>
    <row r="694" spans="1:31" s="226" customFormat="1" ht="12" customHeight="1" x14ac:dyDescent="0.2">
      <c r="A694" s="290"/>
      <c r="B694" s="291"/>
      <c r="C694" s="519" t="s">
        <v>834</v>
      </c>
      <c r="D694" s="519"/>
      <c r="E694" s="519"/>
      <c r="F694" s="519"/>
      <c r="G694" s="519"/>
      <c r="H694" s="519"/>
      <c r="I694" s="519"/>
      <c r="J694" s="519"/>
      <c r="K694" s="519"/>
      <c r="L694" s="519"/>
      <c r="M694" s="519"/>
      <c r="N694" s="549"/>
      <c r="V694" s="228"/>
      <c r="W694" s="229"/>
      <c r="AB694" s="229"/>
      <c r="AC694" s="229"/>
      <c r="AD694" s="227" t="s">
        <v>834</v>
      </c>
      <c r="AE694" s="229"/>
    </row>
    <row r="695" spans="1:31" s="226" customFormat="1" ht="33.75" customHeight="1" x14ac:dyDescent="0.2">
      <c r="A695" s="264"/>
      <c r="B695" s="265" t="s">
        <v>652</v>
      </c>
      <c r="C695" s="519" t="s">
        <v>464</v>
      </c>
      <c r="D695" s="519"/>
      <c r="E695" s="519"/>
      <c r="F695" s="519"/>
      <c r="G695" s="519"/>
      <c r="H695" s="519"/>
      <c r="I695" s="519"/>
      <c r="J695" s="519"/>
      <c r="K695" s="519"/>
      <c r="L695" s="519"/>
      <c r="M695" s="519"/>
      <c r="N695" s="549"/>
      <c r="V695" s="228"/>
      <c r="W695" s="229"/>
      <c r="X695" s="227" t="s">
        <v>464</v>
      </c>
      <c r="AB695" s="229"/>
      <c r="AC695" s="229"/>
      <c r="AE695" s="229"/>
    </row>
    <row r="696" spans="1:31" s="226" customFormat="1" ht="22.5" customHeight="1" x14ac:dyDescent="0.2">
      <c r="A696" s="264"/>
      <c r="B696" s="265" t="s">
        <v>653</v>
      </c>
      <c r="C696" s="519" t="s">
        <v>465</v>
      </c>
      <c r="D696" s="519"/>
      <c r="E696" s="519"/>
      <c r="F696" s="519"/>
      <c r="G696" s="519"/>
      <c r="H696" s="519"/>
      <c r="I696" s="519"/>
      <c r="J696" s="519"/>
      <c r="K696" s="519"/>
      <c r="L696" s="519"/>
      <c r="M696" s="519"/>
      <c r="N696" s="549"/>
      <c r="V696" s="228"/>
      <c r="W696" s="229"/>
      <c r="X696" s="227" t="s">
        <v>465</v>
      </c>
      <c r="AB696" s="229"/>
      <c r="AC696" s="229"/>
      <c r="AE696" s="229"/>
    </row>
    <row r="697" spans="1:31" s="226" customFormat="1" ht="12" x14ac:dyDescent="0.2">
      <c r="A697" s="266"/>
      <c r="B697" s="267">
        <v>1</v>
      </c>
      <c r="C697" s="519" t="s">
        <v>466</v>
      </c>
      <c r="D697" s="519"/>
      <c r="E697" s="519"/>
      <c r="F697" s="268"/>
      <c r="G697" s="268"/>
      <c r="H697" s="268"/>
      <c r="I697" s="268"/>
      <c r="J697" s="269">
        <v>276.27999999999997</v>
      </c>
      <c r="K697" s="271">
        <v>1.38</v>
      </c>
      <c r="L697" s="269">
        <v>61</v>
      </c>
      <c r="M697" s="271">
        <v>20.34</v>
      </c>
      <c r="N697" s="272">
        <v>1241</v>
      </c>
      <c r="V697" s="228"/>
      <c r="W697" s="229"/>
      <c r="Y697" s="227" t="s">
        <v>466</v>
      </c>
      <c r="AB697" s="229"/>
      <c r="AC697" s="229"/>
      <c r="AE697" s="229"/>
    </row>
    <row r="698" spans="1:31" s="226" customFormat="1" ht="12" x14ac:dyDescent="0.2">
      <c r="A698" s="266"/>
      <c r="B698" s="267">
        <v>4</v>
      </c>
      <c r="C698" s="519" t="s">
        <v>477</v>
      </c>
      <c r="D698" s="519"/>
      <c r="E698" s="519"/>
      <c r="F698" s="268"/>
      <c r="G698" s="268"/>
      <c r="H698" s="268"/>
      <c r="I698" s="268"/>
      <c r="J698" s="269">
        <v>5.53</v>
      </c>
      <c r="K698" s="268"/>
      <c r="L698" s="269">
        <v>0.88</v>
      </c>
      <c r="M698" s="271">
        <v>6.14</v>
      </c>
      <c r="N698" s="272">
        <v>5</v>
      </c>
      <c r="V698" s="228"/>
      <c r="W698" s="229"/>
      <c r="Y698" s="227" t="s">
        <v>477</v>
      </c>
      <c r="AB698" s="229"/>
      <c r="AC698" s="229"/>
      <c r="AE698" s="229"/>
    </row>
    <row r="699" spans="1:31" s="226" customFormat="1" ht="12" x14ac:dyDescent="0.2">
      <c r="A699" s="266"/>
      <c r="B699" s="265"/>
      <c r="C699" s="547" t="s">
        <v>467</v>
      </c>
      <c r="D699" s="547"/>
      <c r="E699" s="547"/>
      <c r="F699" s="268" t="s">
        <v>654</v>
      </c>
      <c r="G699" s="271">
        <v>22.72</v>
      </c>
      <c r="H699" s="271">
        <v>1.38</v>
      </c>
      <c r="I699" s="294">
        <v>5.0165759999999997</v>
      </c>
      <c r="J699" s="269"/>
      <c r="K699" s="268"/>
      <c r="L699" s="269"/>
      <c r="M699" s="268"/>
      <c r="N699" s="272"/>
      <c r="V699" s="228"/>
      <c r="W699" s="229"/>
      <c r="Z699" s="227" t="s">
        <v>467</v>
      </c>
      <c r="AB699" s="229"/>
      <c r="AC699" s="229"/>
      <c r="AE699" s="229"/>
    </row>
    <row r="700" spans="1:31" s="226" customFormat="1" ht="12" customHeight="1" x14ac:dyDescent="0.2">
      <c r="A700" s="266"/>
      <c r="B700" s="265"/>
      <c r="C700" s="548" t="s">
        <v>468</v>
      </c>
      <c r="D700" s="548"/>
      <c r="E700" s="548"/>
      <c r="F700" s="274"/>
      <c r="G700" s="274"/>
      <c r="H700" s="274"/>
      <c r="I700" s="274"/>
      <c r="J700" s="275">
        <v>281.81</v>
      </c>
      <c r="K700" s="274"/>
      <c r="L700" s="275">
        <v>61.88</v>
      </c>
      <c r="M700" s="274"/>
      <c r="N700" s="276"/>
      <c r="V700" s="228"/>
      <c r="W700" s="229"/>
      <c r="AA700" s="227" t="s">
        <v>468</v>
      </c>
      <c r="AB700" s="229"/>
      <c r="AC700" s="229"/>
      <c r="AE700" s="229"/>
    </row>
    <row r="701" spans="1:31" s="226" customFormat="1" ht="12" x14ac:dyDescent="0.2">
      <c r="A701" s="266"/>
      <c r="B701" s="265"/>
      <c r="C701" s="519" t="s">
        <v>469</v>
      </c>
      <c r="D701" s="519"/>
      <c r="E701" s="519"/>
      <c r="F701" s="268"/>
      <c r="G701" s="268"/>
      <c r="H701" s="268"/>
      <c r="I701" s="268"/>
      <c r="J701" s="269"/>
      <c r="K701" s="268"/>
      <c r="L701" s="269">
        <v>61</v>
      </c>
      <c r="M701" s="268"/>
      <c r="N701" s="272">
        <v>1241</v>
      </c>
      <c r="V701" s="228"/>
      <c r="W701" s="229"/>
      <c r="Z701" s="227" t="s">
        <v>469</v>
      </c>
      <c r="AB701" s="229"/>
      <c r="AC701" s="229"/>
      <c r="AE701" s="229"/>
    </row>
    <row r="702" spans="1:31" s="226" customFormat="1" ht="33.75" customHeight="1" x14ac:dyDescent="0.2">
      <c r="A702" s="266"/>
      <c r="B702" s="265" t="s">
        <v>664</v>
      </c>
      <c r="C702" s="519" t="s">
        <v>487</v>
      </c>
      <c r="D702" s="519"/>
      <c r="E702" s="519"/>
      <c r="F702" s="268" t="s">
        <v>656</v>
      </c>
      <c r="G702" s="277">
        <v>97</v>
      </c>
      <c r="H702" s="268"/>
      <c r="I702" s="277">
        <v>97</v>
      </c>
      <c r="J702" s="269"/>
      <c r="K702" s="268"/>
      <c r="L702" s="269">
        <v>59.17</v>
      </c>
      <c r="M702" s="268"/>
      <c r="N702" s="272">
        <v>1204</v>
      </c>
      <c r="V702" s="228"/>
      <c r="W702" s="229"/>
      <c r="Z702" s="227" t="s">
        <v>487</v>
      </c>
      <c r="AB702" s="229"/>
      <c r="AC702" s="229"/>
      <c r="AE702" s="229"/>
    </row>
    <row r="703" spans="1:31" s="226" customFormat="1" ht="33.75" customHeight="1" x14ac:dyDescent="0.2">
      <c r="A703" s="266"/>
      <c r="B703" s="265" t="s">
        <v>665</v>
      </c>
      <c r="C703" s="547" t="s">
        <v>488</v>
      </c>
      <c r="D703" s="547"/>
      <c r="E703" s="547"/>
      <c r="F703" s="268" t="s">
        <v>656</v>
      </c>
      <c r="G703" s="277">
        <v>51</v>
      </c>
      <c r="H703" s="268"/>
      <c r="I703" s="277">
        <v>51</v>
      </c>
      <c r="J703" s="269"/>
      <c r="K703" s="268"/>
      <c r="L703" s="269">
        <v>31.11</v>
      </c>
      <c r="M703" s="268"/>
      <c r="N703" s="272">
        <v>633</v>
      </c>
      <c r="V703" s="228"/>
      <c r="W703" s="229"/>
      <c r="Z703" s="227" t="s">
        <v>488</v>
      </c>
      <c r="AB703" s="229"/>
      <c r="AC703" s="229"/>
      <c r="AE703" s="229"/>
    </row>
    <row r="704" spans="1:31" s="226" customFormat="1" ht="12" customHeight="1" x14ac:dyDescent="0.2">
      <c r="A704" s="278"/>
      <c r="B704" s="279"/>
      <c r="C704" s="550" t="s">
        <v>472</v>
      </c>
      <c r="D704" s="550"/>
      <c r="E704" s="550"/>
      <c r="F704" s="260"/>
      <c r="G704" s="260"/>
      <c r="H704" s="260"/>
      <c r="I704" s="260"/>
      <c r="J704" s="262"/>
      <c r="K704" s="260"/>
      <c r="L704" s="262">
        <v>152.16</v>
      </c>
      <c r="M704" s="274"/>
      <c r="N704" s="263">
        <v>3083</v>
      </c>
      <c r="V704" s="228"/>
      <c r="W704" s="229"/>
      <c r="AB704" s="229" t="s">
        <v>472</v>
      </c>
      <c r="AC704" s="229"/>
      <c r="AE704" s="229"/>
    </row>
    <row r="705" spans="1:31" s="226" customFormat="1" ht="33.75" customHeight="1" x14ac:dyDescent="0.2">
      <c r="A705" s="258">
        <v>91</v>
      </c>
      <c r="B705" s="259" t="s">
        <v>835</v>
      </c>
      <c r="C705" s="541" t="s">
        <v>836</v>
      </c>
      <c r="D705" s="541"/>
      <c r="E705" s="541"/>
      <c r="F705" s="260" t="s">
        <v>736</v>
      </c>
      <c r="G705" s="260"/>
      <c r="H705" s="260"/>
      <c r="I705" s="293">
        <v>0.08</v>
      </c>
      <c r="J705" s="262"/>
      <c r="K705" s="260"/>
      <c r="L705" s="262"/>
      <c r="M705" s="260"/>
      <c r="N705" s="263"/>
      <c r="V705" s="228"/>
      <c r="W705" s="229" t="s">
        <v>836</v>
      </c>
      <c r="AB705" s="229"/>
      <c r="AC705" s="229"/>
      <c r="AE705" s="229"/>
    </row>
    <row r="706" spans="1:31" s="226" customFormat="1" ht="12" customHeight="1" x14ac:dyDescent="0.2">
      <c r="A706" s="290"/>
      <c r="B706" s="291"/>
      <c r="C706" s="519" t="s">
        <v>837</v>
      </c>
      <c r="D706" s="519"/>
      <c r="E706" s="519"/>
      <c r="F706" s="519"/>
      <c r="G706" s="519"/>
      <c r="H706" s="519"/>
      <c r="I706" s="519"/>
      <c r="J706" s="519"/>
      <c r="K706" s="519"/>
      <c r="L706" s="519"/>
      <c r="M706" s="519"/>
      <c r="N706" s="549"/>
      <c r="V706" s="228"/>
      <c r="W706" s="229"/>
      <c r="AB706" s="229"/>
      <c r="AC706" s="229"/>
      <c r="AD706" s="227" t="s">
        <v>837</v>
      </c>
      <c r="AE706" s="229"/>
    </row>
    <row r="707" spans="1:31" s="226" customFormat="1" ht="33.75" customHeight="1" x14ac:dyDescent="0.2">
      <c r="A707" s="264"/>
      <c r="B707" s="265" t="s">
        <v>652</v>
      </c>
      <c r="C707" s="519" t="s">
        <v>464</v>
      </c>
      <c r="D707" s="519"/>
      <c r="E707" s="519"/>
      <c r="F707" s="519"/>
      <c r="G707" s="519"/>
      <c r="H707" s="519"/>
      <c r="I707" s="519"/>
      <c r="J707" s="519"/>
      <c r="K707" s="519"/>
      <c r="L707" s="519"/>
      <c r="M707" s="519"/>
      <c r="N707" s="549"/>
      <c r="V707" s="228"/>
      <c r="W707" s="229"/>
      <c r="X707" s="227" t="s">
        <v>464</v>
      </c>
      <c r="AB707" s="229"/>
      <c r="AC707" s="229"/>
      <c r="AE707" s="229"/>
    </row>
    <row r="708" spans="1:31" s="226" customFormat="1" ht="22.5" customHeight="1" x14ac:dyDescent="0.2">
      <c r="A708" s="264"/>
      <c r="B708" s="265" t="s">
        <v>653</v>
      </c>
      <c r="C708" s="519" t="s">
        <v>465</v>
      </c>
      <c r="D708" s="519"/>
      <c r="E708" s="519"/>
      <c r="F708" s="519"/>
      <c r="G708" s="519"/>
      <c r="H708" s="519"/>
      <c r="I708" s="519"/>
      <c r="J708" s="519"/>
      <c r="K708" s="519"/>
      <c r="L708" s="519"/>
      <c r="M708" s="519"/>
      <c r="N708" s="549"/>
      <c r="V708" s="228"/>
      <c r="W708" s="229"/>
      <c r="X708" s="227" t="s">
        <v>465</v>
      </c>
      <c r="AB708" s="229"/>
      <c r="AC708" s="229"/>
      <c r="AE708" s="229"/>
    </row>
    <row r="709" spans="1:31" s="226" customFormat="1" ht="12" x14ac:dyDescent="0.2">
      <c r="A709" s="266"/>
      <c r="B709" s="267">
        <v>1</v>
      </c>
      <c r="C709" s="519" t="s">
        <v>466</v>
      </c>
      <c r="D709" s="519"/>
      <c r="E709" s="519"/>
      <c r="F709" s="268"/>
      <c r="G709" s="268"/>
      <c r="H709" s="268"/>
      <c r="I709" s="268"/>
      <c r="J709" s="269">
        <v>147.87</v>
      </c>
      <c r="K709" s="271">
        <v>1.38</v>
      </c>
      <c r="L709" s="269">
        <v>16.32</v>
      </c>
      <c r="M709" s="271">
        <v>20.34</v>
      </c>
      <c r="N709" s="272">
        <v>332</v>
      </c>
      <c r="V709" s="228"/>
      <c r="W709" s="229"/>
      <c r="Y709" s="227" t="s">
        <v>466</v>
      </c>
      <c r="AB709" s="229"/>
      <c r="AC709" s="229"/>
      <c r="AE709" s="229"/>
    </row>
    <row r="710" spans="1:31" s="226" customFormat="1" ht="12" x14ac:dyDescent="0.2">
      <c r="A710" s="266"/>
      <c r="B710" s="267">
        <v>4</v>
      </c>
      <c r="C710" s="519" t="s">
        <v>477</v>
      </c>
      <c r="D710" s="519"/>
      <c r="E710" s="519"/>
      <c r="F710" s="268"/>
      <c r="G710" s="268"/>
      <c r="H710" s="268"/>
      <c r="I710" s="268"/>
      <c r="J710" s="269">
        <v>2.96</v>
      </c>
      <c r="K710" s="268"/>
      <c r="L710" s="269">
        <v>0.24</v>
      </c>
      <c r="M710" s="271">
        <v>6.14</v>
      </c>
      <c r="N710" s="272">
        <v>1</v>
      </c>
      <c r="V710" s="228"/>
      <c r="W710" s="229"/>
      <c r="Y710" s="227" t="s">
        <v>477</v>
      </c>
      <c r="AB710" s="229"/>
      <c r="AC710" s="229"/>
      <c r="AE710" s="229"/>
    </row>
    <row r="711" spans="1:31" s="226" customFormat="1" ht="12" x14ac:dyDescent="0.2">
      <c r="A711" s="266"/>
      <c r="B711" s="265"/>
      <c r="C711" s="547" t="s">
        <v>467</v>
      </c>
      <c r="D711" s="547"/>
      <c r="E711" s="547"/>
      <c r="F711" s="268" t="s">
        <v>654</v>
      </c>
      <c r="G711" s="271">
        <v>12.16</v>
      </c>
      <c r="H711" s="271">
        <v>1.38</v>
      </c>
      <c r="I711" s="294">
        <v>1.3424640000000001</v>
      </c>
      <c r="J711" s="269"/>
      <c r="K711" s="268"/>
      <c r="L711" s="269"/>
      <c r="M711" s="268"/>
      <c r="N711" s="272"/>
      <c r="V711" s="228"/>
      <c r="W711" s="229"/>
      <c r="Z711" s="227" t="s">
        <v>467</v>
      </c>
      <c r="AB711" s="229"/>
      <c r="AC711" s="229"/>
      <c r="AE711" s="229"/>
    </row>
    <row r="712" spans="1:31" s="226" customFormat="1" ht="12" customHeight="1" x14ac:dyDescent="0.2">
      <c r="A712" s="266"/>
      <c r="B712" s="265"/>
      <c r="C712" s="548" t="s">
        <v>468</v>
      </c>
      <c r="D712" s="548"/>
      <c r="E712" s="548"/>
      <c r="F712" s="274"/>
      <c r="G712" s="274"/>
      <c r="H712" s="274"/>
      <c r="I712" s="274"/>
      <c r="J712" s="275">
        <v>150.83000000000001</v>
      </c>
      <c r="K712" s="274"/>
      <c r="L712" s="275">
        <v>16.559999999999999</v>
      </c>
      <c r="M712" s="274"/>
      <c r="N712" s="276"/>
      <c r="V712" s="228"/>
      <c r="W712" s="229"/>
      <c r="AA712" s="227" t="s">
        <v>468</v>
      </c>
      <c r="AB712" s="229"/>
      <c r="AC712" s="229"/>
      <c r="AE712" s="229"/>
    </row>
    <row r="713" spans="1:31" s="226" customFormat="1" ht="12" x14ac:dyDescent="0.2">
      <c r="A713" s="266"/>
      <c r="B713" s="265"/>
      <c r="C713" s="519" t="s">
        <v>469</v>
      </c>
      <c r="D713" s="519"/>
      <c r="E713" s="519"/>
      <c r="F713" s="268"/>
      <c r="G713" s="268"/>
      <c r="H713" s="268"/>
      <c r="I713" s="268"/>
      <c r="J713" s="269"/>
      <c r="K713" s="268"/>
      <c r="L713" s="269">
        <v>16.32</v>
      </c>
      <c r="M713" s="268"/>
      <c r="N713" s="272">
        <v>332</v>
      </c>
      <c r="V713" s="228"/>
      <c r="W713" s="229"/>
      <c r="Z713" s="227" t="s">
        <v>469</v>
      </c>
      <c r="AB713" s="229"/>
      <c r="AC713" s="229"/>
      <c r="AE713" s="229"/>
    </row>
    <row r="714" spans="1:31" s="226" customFormat="1" ht="33.75" customHeight="1" x14ac:dyDescent="0.2">
      <c r="A714" s="266"/>
      <c r="B714" s="265" t="s">
        <v>664</v>
      </c>
      <c r="C714" s="519" t="s">
        <v>487</v>
      </c>
      <c r="D714" s="519"/>
      <c r="E714" s="519"/>
      <c r="F714" s="268" t="s">
        <v>656</v>
      </c>
      <c r="G714" s="277">
        <v>97</v>
      </c>
      <c r="H714" s="268"/>
      <c r="I714" s="277">
        <v>97</v>
      </c>
      <c r="J714" s="269"/>
      <c r="K714" s="268"/>
      <c r="L714" s="269">
        <v>15.83</v>
      </c>
      <c r="M714" s="268"/>
      <c r="N714" s="272">
        <v>322</v>
      </c>
      <c r="V714" s="228"/>
      <c r="W714" s="229"/>
      <c r="Z714" s="227" t="s">
        <v>487</v>
      </c>
      <c r="AB714" s="229"/>
      <c r="AC714" s="229"/>
      <c r="AE714" s="229"/>
    </row>
    <row r="715" spans="1:31" s="226" customFormat="1" ht="33.75" customHeight="1" x14ac:dyDescent="0.2">
      <c r="A715" s="266"/>
      <c r="B715" s="265" t="s">
        <v>665</v>
      </c>
      <c r="C715" s="547" t="s">
        <v>488</v>
      </c>
      <c r="D715" s="547"/>
      <c r="E715" s="547"/>
      <c r="F715" s="268" t="s">
        <v>656</v>
      </c>
      <c r="G715" s="277">
        <v>51</v>
      </c>
      <c r="H715" s="268"/>
      <c r="I715" s="277">
        <v>51</v>
      </c>
      <c r="J715" s="269"/>
      <c r="K715" s="268"/>
      <c r="L715" s="269">
        <v>8.32</v>
      </c>
      <c r="M715" s="268"/>
      <c r="N715" s="272">
        <v>169</v>
      </c>
      <c r="V715" s="228"/>
      <c r="W715" s="229"/>
      <c r="Z715" s="227" t="s">
        <v>488</v>
      </c>
      <c r="AB715" s="229"/>
      <c r="AC715" s="229"/>
      <c r="AE715" s="229"/>
    </row>
    <row r="716" spans="1:31" s="226" customFormat="1" ht="12" customHeight="1" x14ac:dyDescent="0.2">
      <c r="A716" s="278"/>
      <c r="B716" s="279"/>
      <c r="C716" s="550" t="s">
        <v>472</v>
      </c>
      <c r="D716" s="550"/>
      <c r="E716" s="550"/>
      <c r="F716" s="260"/>
      <c r="G716" s="260"/>
      <c r="H716" s="260"/>
      <c r="I716" s="260"/>
      <c r="J716" s="262"/>
      <c r="K716" s="260"/>
      <c r="L716" s="262">
        <v>40.71</v>
      </c>
      <c r="M716" s="274"/>
      <c r="N716" s="263">
        <v>824</v>
      </c>
      <c r="V716" s="228"/>
      <c r="W716" s="229"/>
      <c r="AB716" s="229" t="s">
        <v>472</v>
      </c>
      <c r="AC716" s="229"/>
      <c r="AE716" s="229"/>
    </row>
    <row r="717" spans="1:31" s="226" customFormat="1" ht="45" customHeight="1" x14ac:dyDescent="0.2">
      <c r="A717" s="258">
        <v>92</v>
      </c>
      <c r="B717" s="259" t="s">
        <v>838</v>
      </c>
      <c r="C717" s="541" t="s">
        <v>839</v>
      </c>
      <c r="D717" s="541"/>
      <c r="E717" s="541"/>
      <c r="F717" s="260" t="s">
        <v>742</v>
      </c>
      <c r="G717" s="260"/>
      <c r="H717" s="260"/>
      <c r="I717" s="295">
        <v>4.1799999999999997E-2</v>
      </c>
      <c r="J717" s="262">
        <v>116992.51</v>
      </c>
      <c r="K717" s="260"/>
      <c r="L717" s="262">
        <v>4890.29</v>
      </c>
      <c r="M717" s="293">
        <v>6.14</v>
      </c>
      <c r="N717" s="263">
        <v>30026</v>
      </c>
      <c r="V717" s="228"/>
      <c r="W717" s="229" t="s">
        <v>839</v>
      </c>
      <c r="AB717" s="229"/>
      <c r="AC717" s="229"/>
      <c r="AE717" s="229"/>
    </row>
    <row r="718" spans="1:31" s="226" customFormat="1" ht="12" x14ac:dyDescent="0.2">
      <c r="A718" s="278"/>
      <c r="B718" s="279"/>
      <c r="C718" s="237" t="s">
        <v>726</v>
      </c>
      <c r="D718" s="297"/>
      <c r="E718" s="297"/>
      <c r="F718" s="282"/>
      <c r="G718" s="282"/>
      <c r="H718" s="282"/>
      <c r="I718" s="282"/>
      <c r="J718" s="298"/>
      <c r="K718" s="282"/>
      <c r="L718" s="298"/>
      <c r="M718" s="299"/>
      <c r="N718" s="300"/>
      <c r="V718" s="228"/>
      <c r="W718" s="229"/>
      <c r="AB718" s="229"/>
      <c r="AC718" s="229"/>
      <c r="AE718" s="229"/>
    </row>
    <row r="719" spans="1:31" s="226" customFormat="1" ht="12" customHeight="1" x14ac:dyDescent="0.2">
      <c r="A719" s="290"/>
      <c r="B719" s="291"/>
      <c r="C719" s="547" t="s">
        <v>840</v>
      </c>
      <c r="D719" s="547"/>
      <c r="E719" s="547"/>
      <c r="F719" s="547"/>
      <c r="G719" s="547"/>
      <c r="H719" s="547"/>
      <c r="I719" s="547"/>
      <c r="J719" s="547"/>
      <c r="K719" s="547"/>
      <c r="L719" s="547"/>
      <c r="M719" s="547"/>
      <c r="N719" s="554"/>
      <c r="V719" s="228"/>
      <c r="W719" s="229"/>
      <c r="AB719" s="229"/>
      <c r="AC719" s="229"/>
      <c r="AD719" s="227" t="s">
        <v>840</v>
      </c>
      <c r="AE719" s="229"/>
    </row>
    <row r="720" spans="1:31" s="226" customFormat="1" ht="45" customHeight="1" x14ac:dyDescent="0.2">
      <c r="A720" s="258">
        <v>93</v>
      </c>
      <c r="B720" s="259" t="s">
        <v>841</v>
      </c>
      <c r="C720" s="541" t="s">
        <v>842</v>
      </c>
      <c r="D720" s="541"/>
      <c r="E720" s="541"/>
      <c r="F720" s="260" t="s">
        <v>742</v>
      </c>
      <c r="G720" s="260"/>
      <c r="H720" s="260"/>
      <c r="I720" s="295">
        <v>2.0899999999999998E-2</v>
      </c>
      <c r="J720" s="262">
        <v>38639.74</v>
      </c>
      <c r="K720" s="260"/>
      <c r="L720" s="262">
        <v>807.57</v>
      </c>
      <c r="M720" s="293">
        <v>6.14</v>
      </c>
      <c r="N720" s="263">
        <v>4958</v>
      </c>
      <c r="V720" s="228"/>
      <c r="W720" s="229" t="s">
        <v>842</v>
      </c>
      <c r="AB720" s="229"/>
      <c r="AC720" s="229"/>
      <c r="AE720" s="229"/>
    </row>
    <row r="721" spans="1:32" s="226" customFormat="1" ht="12" x14ac:dyDescent="0.2">
      <c r="A721" s="278"/>
      <c r="B721" s="279"/>
      <c r="C721" s="237" t="s">
        <v>726</v>
      </c>
      <c r="D721" s="297"/>
      <c r="E721" s="297"/>
      <c r="F721" s="282"/>
      <c r="G721" s="282"/>
      <c r="H721" s="282"/>
      <c r="I721" s="282"/>
      <c r="J721" s="298"/>
      <c r="K721" s="282"/>
      <c r="L721" s="298"/>
      <c r="M721" s="299"/>
      <c r="N721" s="300"/>
      <c r="V721" s="228"/>
      <c r="W721" s="229"/>
      <c r="AB721" s="229"/>
      <c r="AC721" s="229"/>
      <c r="AE721" s="229"/>
    </row>
    <row r="722" spans="1:32" s="226" customFormat="1" ht="12" customHeight="1" x14ac:dyDescent="0.2">
      <c r="A722" s="290"/>
      <c r="B722" s="291"/>
      <c r="C722" s="547" t="s">
        <v>843</v>
      </c>
      <c r="D722" s="547"/>
      <c r="E722" s="547"/>
      <c r="F722" s="547"/>
      <c r="G722" s="547"/>
      <c r="H722" s="547"/>
      <c r="I722" s="547"/>
      <c r="J722" s="547"/>
      <c r="K722" s="547"/>
      <c r="L722" s="547"/>
      <c r="M722" s="547"/>
      <c r="N722" s="554"/>
      <c r="V722" s="228"/>
      <c r="W722" s="229"/>
      <c r="AB722" s="229"/>
      <c r="AC722" s="229"/>
      <c r="AD722" s="227" t="s">
        <v>843</v>
      </c>
      <c r="AE722" s="229"/>
    </row>
    <row r="723" spans="1:32" s="226" customFormat="1" ht="12" customHeight="1" x14ac:dyDescent="0.2">
      <c r="A723" s="551" t="s">
        <v>844</v>
      </c>
      <c r="B723" s="552"/>
      <c r="C723" s="552"/>
      <c r="D723" s="552"/>
      <c r="E723" s="552"/>
      <c r="F723" s="552"/>
      <c r="G723" s="552"/>
      <c r="H723" s="552"/>
      <c r="I723" s="552"/>
      <c r="J723" s="552"/>
      <c r="K723" s="552"/>
      <c r="L723" s="552"/>
      <c r="M723" s="552"/>
      <c r="N723" s="553"/>
      <c r="V723" s="228"/>
      <c r="W723" s="229"/>
      <c r="AB723" s="229"/>
      <c r="AC723" s="229"/>
      <c r="AE723" s="229" t="s">
        <v>844</v>
      </c>
    </row>
    <row r="724" spans="1:32" s="226" customFormat="1" ht="22.5" customHeight="1" x14ac:dyDescent="0.2">
      <c r="A724" s="258">
        <v>94</v>
      </c>
      <c r="B724" s="259" t="s">
        <v>728</v>
      </c>
      <c r="C724" s="541" t="s">
        <v>845</v>
      </c>
      <c r="D724" s="541"/>
      <c r="E724" s="541"/>
      <c r="F724" s="260" t="s">
        <v>846</v>
      </c>
      <c r="G724" s="260"/>
      <c r="H724" s="260"/>
      <c r="I724" s="261">
        <v>33</v>
      </c>
      <c r="J724" s="262">
        <v>16.809999999999999</v>
      </c>
      <c r="K724" s="260"/>
      <c r="L724" s="262">
        <v>554.73</v>
      </c>
      <c r="M724" s="293">
        <v>6.14</v>
      </c>
      <c r="N724" s="263">
        <v>3406</v>
      </c>
      <c r="V724" s="228"/>
      <c r="W724" s="229" t="s">
        <v>845</v>
      </c>
      <c r="AB724" s="229"/>
      <c r="AC724" s="229"/>
      <c r="AE724" s="229"/>
    </row>
    <row r="725" spans="1:32" s="226" customFormat="1" ht="12" x14ac:dyDescent="0.2">
      <c r="A725" s="278"/>
      <c r="B725" s="279"/>
      <c r="C725" s="237" t="s">
        <v>726</v>
      </c>
      <c r="D725" s="297"/>
      <c r="E725" s="297"/>
      <c r="F725" s="282"/>
      <c r="G725" s="282"/>
      <c r="H725" s="282"/>
      <c r="I725" s="282"/>
      <c r="J725" s="298"/>
      <c r="K725" s="282"/>
      <c r="L725" s="298"/>
      <c r="M725" s="299"/>
      <c r="N725" s="300"/>
      <c r="V725" s="228"/>
      <c r="W725" s="229"/>
      <c r="AB725" s="229"/>
      <c r="AC725" s="229"/>
      <c r="AE725" s="229"/>
    </row>
    <row r="726" spans="1:32" s="226" customFormat="1" ht="12" customHeight="1" x14ac:dyDescent="0.2">
      <c r="A726" s="290"/>
      <c r="B726" s="291"/>
      <c r="C726" s="519" t="s">
        <v>847</v>
      </c>
      <c r="D726" s="519"/>
      <c r="E726" s="519"/>
      <c r="F726" s="519"/>
      <c r="G726" s="519"/>
      <c r="H726" s="519"/>
      <c r="I726" s="519"/>
      <c r="J726" s="519"/>
      <c r="K726" s="519"/>
      <c r="L726" s="519"/>
      <c r="M726" s="519"/>
      <c r="N726" s="549"/>
      <c r="V726" s="228"/>
      <c r="W726" s="229"/>
      <c r="AB726" s="229"/>
      <c r="AC726" s="229"/>
      <c r="AD726" s="227" t="s">
        <v>847</v>
      </c>
      <c r="AE726" s="229"/>
    </row>
    <row r="727" spans="1:32" s="226" customFormat="1" ht="12" customHeight="1" x14ac:dyDescent="0.2">
      <c r="A727" s="290"/>
      <c r="B727" s="291"/>
      <c r="C727" s="547" t="s">
        <v>848</v>
      </c>
      <c r="D727" s="547"/>
      <c r="E727" s="547"/>
      <c r="F727" s="547"/>
      <c r="G727" s="547"/>
      <c r="H727" s="547"/>
      <c r="I727" s="547"/>
      <c r="J727" s="547"/>
      <c r="K727" s="547"/>
      <c r="L727" s="547"/>
      <c r="M727" s="547"/>
      <c r="N727" s="554"/>
      <c r="V727" s="228"/>
      <c r="W727" s="229"/>
      <c r="AB727" s="229"/>
      <c r="AC727" s="229"/>
      <c r="AE727" s="229"/>
      <c r="AF727" s="227" t="s">
        <v>848</v>
      </c>
    </row>
    <row r="728" spans="1:32" s="226" customFormat="1" ht="12" customHeight="1" x14ac:dyDescent="0.2">
      <c r="A728" s="258">
        <v>95</v>
      </c>
      <c r="B728" s="259" t="s">
        <v>849</v>
      </c>
      <c r="C728" s="541" t="s">
        <v>850</v>
      </c>
      <c r="D728" s="541"/>
      <c r="E728" s="541"/>
      <c r="F728" s="260" t="s">
        <v>736</v>
      </c>
      <c r="G728" s="260"/>
      <c r="H728" s="260"/>
      <c r="I728" s="293">
        <v>0.27</v>
      </c>
      <c r="J728" s="262">
        <v>630</v>
      </c>
      <c r="K728" s="260"/>
      <c r="L728" s="262">
        <v>170.1</v>
      </c>
      <c r="M728" s="293">
        <v>6.14</v>
      </c>
      <c r="N728" s="263">
        <v>1044</v>
      </c>
      <c r="V728" s="228"/>
      <c r="W728" s="229" t="s">
        <v>850</v>
      </c>
      <c r="AB728" s="229"/>
      <c r="AC728" s="229"/>
      <c r="AE728" s="229"/>
    </row>
    <row r="729" spans="1:32" s="226" customFormat="1" ht="12" x14ac:dyDescent="0.2">
      <c r="A729" s="278"/>
      <c r="B729" s="279"/>
      <c r="C729" s="237" t="s">
        <v>726</v>
      </c>
      <c r="D729" s="297"/>
      <c r="E729" s="297"/>
      <c r="F729" s="282"/>
      <c r="G729" s="282"/>
      <c r="H729" s="282"/>
      <c r="I729" s="282"/>
      <c r="J729" s="298"/>
      <c r="K729" s="282"/>
      <c r="L729" s="298"/>
      <c r="M729" s="299"/>
      <c r="N729" s="300"/>
      <c r="V729" s="228"/>
      <c r="W729" s="229"/>
      <c r="AB729" s="229"/>
      <c r="AC729" s="229"/>
      <c r="AE729" s="229"/>
    </row>
    <row r="730" spans="1:32" s="226" customFormat="1" ht="12" customHeight="1" x14ac:dyDescent="0.2">
      <c r="A730" s="290"/>
      <c r="B730" s="291"/>
      <c r="C730" s="547" t="s">
        <v>851</v>
      </c>
      <c r="D730" s="547"/>
      <c r="E730" s="547"/>
      <c r="F730" s="547"/>
      <c r="G730" s="547"/>
      <c r="H730" s="547"/>
      <c r="I730" s="547"/>
      <c r="J730" s="547"/>
      <c r="K730" s="547"/>
      <c r="L730" s="547"/>
      <c r="M730" s="547"/>
      <c r="N730" s="554"/>
      <c r="V730" s="228"/>
      <c r="W730" s="229"/>
      <c r="AB730" s="229"/>
      <c r="AC730" s="229"/>
      <c r="AD730" s="227" t="s">
        <v>851</v>
      </c>
      <c r="AE730" s="229"/>
    </row>
    <row r="731" spans="1:32" s="226" customFormat="1" ht="12" customHeight="1" x14ac:dyDescent="0.2">
      <c r="A731" s="258">
        <v>96</v>
      </c>
      <c r="B731" s="259" t="s">
        <v>728</v>
      </c>
      <c r="C731" s="541" t="s">
        <v>852</v>
      </c>
      <c r="D731" s="541"/>
      <c r="E731" s="541"/>
      <c r="F731" s="260" t="s">
        <v>717</v>
      </c>
      <c r="G731" s="260"/>
      <c r="H731" s="260"/>
      <c r="I731" s="261">
        <v>9</v>
      </c>
      <c r="J731" s="262">
        <v>61.18</v>
      </c>
      <c r="K731" s="260"/>
      <c r="L731" s="262">
        <v>550.62</v>
      </c>
      <c r="M731" s="293">
        <v>6.14</v>
      </c>
      <c r="N731" s="263">
        <v>3381</v>
      </c>
      <c r="V731" s="228"/>
      <c r="W731" s="229" t="s">
        <v>852</v>
      </c>
      <c r="AB731" s="229"/>
      <c r="AC731" s="229"/>
      <c r="AE731" s="229"/>
    </row>
    <row r="732" spans="1:32" s="226" customFormat="1" ht="12" x14ac:dyDescent="0.2">
      <c r="A732" s="278"/>
      <c r="B732" s="279"/>
      <c r="C732" s="237" t="s">
        <v>726</v>
      </c>
      <c r="D732" s="297"/>
      <c r="E732" s="297"/>
      <c r="F732" s="282"/>
      <c r="G732" s="282"/>
      <c r="H732" s="282"/>
      <c r="I732" s="282"/>
      <c r="J732" s="298"/>
      <c r="K732" s="282"/>
      <c r="L732" s="298"/>
      <c r="M732" s="299"/>
      <c r="N732" s="300"/>
      <c r="V732" s="228"/>
      <c r="W732" s="229"/>
      <c r="AB732" s="229"/>
      <c r="AC732" s="229"/>
      <c r="AE732" s="229"/>
    </row>
    <row r="733" spans="1:32" s="226" customFormat="1" ht="12" x14ac:dyDescent="0.2">
      <c r="A733" s="290"/>
      <c r="B733" s="291"/>
      <c r="C733" s="519" t="s">
        <v>853</v>
      </c>
      <c r="D733" s="519"/>
      <c r="E733" s="519"/>
      <c r="F733" s="519"/>
      <c r="G733" s="519"/>
      <c r="H733" s="519"/>
      <c r="I733" s="519"/>
      <c r="J733" s="519"/>
      <c r="K733" s="519"/>
      <c r="L733" s="519"/>
      <c r="M733" s="519"/>
      <c r="N733" s="549"/>
      <c r="V733" s="228"/>
      <c r="W733" s="229"/>
      <c r="AB733" s="229"/>
      <c r="AC733" s="229"/>
      <c r="AD733" s="227" t="s">
        <v>853</v>
      </c>
      <c r="AE733" s="229"/>
    </row>
    <row r="734" spans="1:32" s="226" customFormat="1" ht="12" customHeight="1" x14ac:dyDescent="0.2">
      <c r="A734" s="290"/>
      <c r="B734" s="291"/>
      <c r="C734" s="547" t="s">
        <v>854</v>
      </c>
      <c r="D734" s="547"/>
      <c r="E734" s="547"/>
      <c r="F734" s="547"/>
      <c r="G734" s="547"/>
      <c r="H734" s="547"/>
      <c r="I734" s="547"/>
      <c r="J734" s="547"/>
      <c r="K734" s="547"/>
      <c r="L734" s="547"/>
      <c r="M734" s="547"/>
      <c r="N734" s="554"/>
      <c r="V734" s="228"/>
      <c r="W734" s="229"/>
      <c r="AB734" s="229"/>
      <c r="AC734" s="229"/>
      <c r="AE734" s="229"/>
      <c r="AF734" s="227" t="s">
        <v>854</v>
      </c>
    </row>
    <row r="735" spans="1:32" s="226" customFormat="1" ht="12" customHeight="1" x14ac:dyDescent="0.2">
      <c r="A735" s="258">
        <v>97</v>
      </c>
      <c r="B735" s="259" t="s">
        <v>855</v>
      </c>
      <c r="C735" s="541" t="s">
        <v>856</v>
      </c>
      <c r="D735" s="541"/>
      <c r="E735" s="541"/>
      <c r="F735" s="260" t="s">
        <v>736</v>
      </c>
      <c r="G735" s="260"/>
      <c r="H735" s="260"/>
      <c r="I735" s="293">
        <v>0.06</v>
      </c>
      <c r="J735" s="262">
        <v>12957</v>
      </c>
      <c r="K735" s="260"/>
      <c r="L735" s="262">
        <v>777.42</v>
      </c>
      <c r="M735" s="293">
        <v>6.14</v>
      </c>
      <c r="N735" s="263">
        <v>4773</v>
      </c>
      <c r="V735" s="228"/>
      <c r="W735" s="229" t="s">
        <v>856</v>
      </c>
      <c r="AB735" s="229"/>
      <c r="AC735" s="229"/>
      <c r="AE735" s="229"/>
    </row>
    <row r="736" spans="1:32" s="226" customFormat="1" ht="12" x14ac:dyDescent="0.2">
      <c r="A736" s="278"/>
      <c r="B736" s="279"/>
      <c r="C736" s="237" t="s">
        <v>726</v>
      </c>
      <c r="D736" s="297"/>
      <c r="E736" s="297"/>
      <c r="F736" s="282"/>
      <c r="G736" s="282"/>
      <c r="H736" s="282"/>
      <c r="I736" s="282"/>
      <c r="J736" s="298"/>
      <c r="K736" s="282"/>
      <c r="L736" s="298"/>
      <c r="M736" s="299"/>
      <c r="N736" s="300"/>
      <c r="V736" s="228"/>
      <c r="W736" s="229"/>
      <c r="AB736" s="229"/>
      <c r="AC736" s="229"/>
      <c r="AE736" s="229"/>
    </row>
    <row r="737" spans="1:32" s="226" customFormat="1" ht="12" customHeight="1" x14ac:dyDescent="0.2">
      <c r="A737" s="290"/>
      <c r="B737" s="291"/>
      <c r="C737" s="547" t="s">
        <v>857</v>
      </c>
      <c r="D737" s="547"/>
      <c r="E737" s="547"/>
      <c r="F737" s="547"/>
      <c r="G737" s="547"/>
      <c r="H737" s="547"/>
      <c r="I737" s="547"/>
      <c r="J737" s="547"/>
      <c r="K737" s="547"/>
      <c r="L737" s="547"/>
      <c r="M737" s="547"/>
      <c r="N737" s="554"/>
      <c r="V737" s="228"/>
      <c r="W737" s="229"/>
      <c r="AB737" s="229"/>
      <c r="AC737" s="229"/>
      <c r="AD737" s="227" t="s">
        <v>857</v>
      </c>
      <c r="AE737" s="229"/>
    </row>
    <row r="738" spans="1:32" s="226" customFormat="1" ht="12" customHeight="1" x14ac:dyDescent="0.2">
      <c r="A738" s="258">
        <v>98</v>
      </c>
      <c r="B738" s="259" t="s">
        <v>858</v>
      </c>
      <c r="C738" s="541" t="s">
        <v>859</v>
      </c>
      <c r="D738" s="541"/>
      <c r="E738" s="541"/>
      <c r="F738" s="260" t="s">
        <v>736</v>
      </c>
      <c r="G738" s="260"/>
      <c r="H738" s="260"/>
      <c r="I738" s="293">
        <v>0.03</v>
      </c>
      <c r="J738" s="262">
        <v>14131</v>
      </c>
      <c r="K738" s="260"/>
      <c r="L738" s="262">
        <v>423.93</v>
      </c>
      <c r="M738" s="293">
        <v>6.14</v>
      </c>
      <c r="N738" s="263">
        <v>2603</v>
      </c>
      <c r="V738" s="228"/>
      <c r="W738" s="229" t="s">
        <v>859</v>
      </c>
      <c r="AB738" s="229"/>
      <c r="AC738" s="229"/>
      <c r="AE738" s="229"/>
    </row>
    <row r="739" spans="1:32" s="226" customFormat="1" ht="12" x14ac:dyDescent="0.2">
      <c r="A739" s="278"/>
      <c r="B739" s="279"/>
      <c r="C739" s="237" t="s">
        <v>726</v>
      </c>
      <c r="D739" s="297"/>
      <c r="E739" s="297"/>
      <c r="F739" s="282"/>
      <c r="G739" s="282"/>
      <c r="H739" s="282"/>
      <c r="I739" s="282"/>
      <c r="J739" s="298"/>
      <c r="K739" s="282"/>
      <c r="L739" s="298"/>
      <c r="M739" s="299"/>
      <c r="N739" s="300"/>
      <c r="V739" s="228"/>
      <c r="W739" s="229"/>
      <c r="AB739" s="229"/>
      <c r="AC739" s="229"/>
      <c r="AE739" s="229"/>
    </row>
    <row r="740" spans="1:32" s="226" customFormat="1" ht="12" customHeight="1" x14ac:dyDescent="0.2">
      <c r="A740" s="290"/>
      <c r="B740" s="291"/>
      <c r="C740" s="547" t="s">
        <v>860</v>
      </c>
      <c r="D740" s="547"/>
      <c r="E740" s="547"/>
      <c r="F740" s="547"/>
      <c r="G740" s="547"/>
      <c r="H740" s="547"/>
      <c r="I740" s="547"/>
      <c r="J740" s="547"/>
      <c r="K740" s="547"/>
      <c r="L740" s="547"/>
      <c r="M740" s="547"/>
      <c r="N740" s="554"/>
      <c r="V740" s="228"/>
      <c r="W740" s="229"/>
      <c r="AB740" s="229"/>
      <c r="AC740" s="229"/>
      <c r="AD740" s="227" t="s">
        <v>860</v>
      </c>
      <c r="AE740" s="229"/>
    </row>
    <row r="741" spans="1:32" s="226" customFormat="1" ht="12" customHeight="1" x14ac:dyDescent="0.2">
      <c r="A741" s="258">
        <v>99</v>
      </c>
      <c r="B741" s="259" t="s">
        <v>728</v>
      </c>
      <c r="C741" s="541" t="s">
        <v>861</v>
      </c>
      <c r="D741" s="541"/>
      <c r="E741" s="541"/>
      <c r="F741" s="260" t="s">
        <v>717</v>
      </c>
      <c r="G741" s="260"/>
      <c r="H741" s="260"/>
      <c r="I741" s="261">
        <v>12</v>
      </c>
      <c r="J741" s="262">
        <v>1.31</v>
      </c>
      <c r="K741" s="260"/>
      <c r="L741" s="262">
        <v>15.72</v>
      </c>
      <c r="M741" s="293">
        <v>6.14</v>
      </c>
      <c r="N741" s="263">
        <v>97</v>
      </c>
      <c r="V741" s="228"/>
      <c r="W741" s="229" t="s">
        <v>861</v>
      </c>
      <c r="AB741" s="229"/>
      <c r="AC741" s="229"/>
      <c r="AE741" s="229"/>
    </row>
    <row r="742" spans="1:32" s="226" customFormat="1" ht="12" x14ac:dyDescent="0.2">
      <c r="A742" s="278"/>
      <c r="B742" s="279"/>
      <c r="C742" s="237" t="s">
        <v>726</v>
      </c>
      <c r="D742" s="297"/>
      <c r="E742" s="297"/>
      <c r="F742" s="282"/>
      <c r="G742" s="282"/>
      <c r="H742" s="282"/>
      <c r="I742" s="282"/>
      <c r="J742" s="298"/>
      <c r="K742" s="282"/>
      <c r="L742" s="298"/>
      <c r="M742" s="299"/>
      <c r="N742" s="300"/>
      <c r="V742" s="228"/>
      <c r="W742" s="229"/>
      <c r="AB742" s="229"/>
      <c r="AC742" s="229"/>
      <c r="AE742" s="229"/>
    </row>
    <row r="743" spans="1:32" s="226" customFormat="1" ht="12" x14ac:dyDescent="0.2">
      <c r="A743" s="290"/>
      <c r="B743" s="291"/>
      <c r="C743" s="519" t="s">
        <v>862</v>
      </c>
      <c r="D743" s="519"/>
      <c r="E743" s="519"/>
      <c r="F743" s="519"/>
      <c r="G743" s="519"/>
      <c r="H743" s="519"/>
      <c r="I743" s="519"/>
      <c r="J743" s="519"/>
      <c r="K743" s="519"/>
      <c r="L743" s="519"/>
      <c r="M743" s="519"/>
      <c r="N743" s="549"/>
      <c r="V743" s="228"/>
      <c r="W743" s="229"/>
      <c r="AB743" s="229"/>
      <c r="AC743" s="229"/>
      <c r="AD743" s="227" t="s">
        <v>862</v>
      </c>
      <c r="AE743" s="229"/>
    </row>
    <row r="744" spans="1:32" s="226" customFormat="1" ht="12" customHeight="1" x14ac:dyDescent="0.2">
      <c r="A744" s="290"/>
      <c r="B744" s="291"/>
      <c r="C744" s="547" t="s">
        <v>863</v>
      </c>
      <c r="D744" s="547"/>
      <c r="E744" s="547"/>
      <c r="F744" s="547"/>
      <c r="G744" s="547"/>
      <c r="H744" s="547"/>
      <c r="I744" s="547"/>
      <c r="J744" s="547"/>
      <c r="K744" s="547"/>
      <c r="L744" s="547"/>
      <c r="M744" s="547"/>
      <c r="N744" s="554"/>
      <c r="V744" s="228"/>
      <c r="W744" s="229"/>
      <c r="AB744" s="229"/>
      <c r="AC744" s="229"/>
      <c r="AE744" s="229"/>
      <c r="AF744" s="227" t="s">
        <v>863</v>
      </c>
    </row>
    <row r="745" spans="1:32" s="226" customFormat="1" ht="12" customHeight="1" x14ac:dyDescent="0.2">
      <c r="A745" s="258">
        <v>100</v>
      </c>
      <c r="B745" s="259" t="s">
        <v>728</v>
      </c>
      <c r="C745" s="541" t="s">
        <v>864</v>
      </c>
      <c r="D745" s="541"/>
      <c r="E745" s="541"/>
      <c r="F745" s="260" t="s">
        <v>717</v>
      </c>
      <c r="G745" s="260"/>
      <c r="H745" s="260"/>
      <c r="I745" s="261">
        <v>21</v>
      </c>
      <c r="J745" s="262">
        <v>11.79</v>
      </c>
      <c r="K745" s="260"/>
      <c r="L745" s="262">
        <v>247.59</v>
      </c>
      <c r="M745" s="293">
        <v>6.14</v>
      </c>
      <c r="N745" s="263">
        <v>1520</v>
      </c>
      <c r="V745" s="228"/>
      <c r="W745" s="229" t="s">
        <v>864</v>
      </c>
      <c r="AB745" s="229"/>
      <c r="AC745" s="229"/>
      <c r="AE745" s="229"/>
    </row>
    <row r="746" spans="1:32" s="226" customFormat="1" ht="12" x14ac:dyDescent="0.2">
      <c r="A746" s="278"/>
      <c r="B746" s="279"/>
      <c r="C746" s="237" t="s">
        <v>726</v>
      </c>
      <c r="D746" s="297"/>
      <c r="E746" s="297"/>
      <c r="F746" s="282"/>
      <c r="G746" s="282"/>
      <c r="H746" s="282"/>
      <c r="I746" s="282"/>
      <c r="J746" s="298"/>
      <c r="K746" s="282"/>
      <c r="L746" s="298"/>
      <c r="M746" s="299"/>
      <c r="N746" s="300"/>
      <c r="V746" s="228"/>
      <c r="W746" s="229"/>
      <c r="AB746" s="229"/>
      <c r="AC746" s="229"/>
      <c r="AE746" s="229"/>
    </row>
    <row r="747" spans="1:32" s="226" customFormat="1" ht="12" x14ac:dyDescent="0.2">
      <c r="A747" s="290"/>
      <c r="B747" s="291"/>
      <c r="C747" s="519" t="s">
        <v>865</v>
      </c>
      <c r="D747" s="519"/>
      <c r="E747" s="519"/>
      <c r="F747" s="519"/>
      <c r="G747" s="519"/>
      <c r="H747" s="519"/>
      <c r="I747" s="519"/>
      <c r="J747" s="519"/>
      <c r="K747" s="519"/>
      <c r="L747" s="519"/>
      <c r="M747" s="519"/>
      <c r="N747" s="549"/>
      <c r="V747" s="228"/>
      <c r="W747" s="229"/>
      <c r="AB747" s="229"/>
      <c r="AC747" s="229"/>
      <c r="AD747" s="227" t="s">
        <v>865</v>
      </c>
      <c r="AE747" s="229"/>
    </row>
    <row r="748" spans="1:32" s="226" customFormat="1" ht="12" customHeight="1" x14ac:dyDescent="0.2">
      <c r="A748" s="290"/>
      <c r="B748" s="291"/>
      <c r="C748" s="547" t="s">
        <v>805</v>
      </c>
      <c r="D748" s="547"/>
      <c r="E748" s="547"/>
      <c r="F748" s="547"/>
      <c r="G748" s="547"/>
      <c r="H748" s="547"/>
      <c r="I748" s="547"/>
      <c r="J748" s="547"/>
      <c r="K748" s="547"/>
      <c r="L748" s="547"/>
      <c r="M748" s="547"/>
      <c r="N748" s="554"/>
      <c r="V748" s="228"/>
      <c r="W748" s="229"/>
      <c r="AB748" s="229"/>
      <c r="AC748" s="229"/>
      <c r="AE748" s="229"/>
      <c r="AF748" s="227" t="s">
        <v>805</v>
      </c>
    </row>
    <row r="749" spans="1:32" s="226" customFormat="1" ht="22.5" customHeight="1" x14ac:dyDescent="0.2">
      <c r="A749" s="258">
        <v>101</v>
      </c>
      <c r="B749" s="259" t="s">
        <v>728</v>
      </c>
      <c r="C749" s="541" t="s">
        <v>806</v>
      </c>
      <c r="D749" s="541"/>
      <c r="E749" s="541"/>
      <c r="F749" s="260" t="s">
        <v>717</v>
      </c>
      <c r="G749" s="260"/>
      <c r="H749" s="260"/>
      <c r="I749" s="261">
        <v>9</v>
      </c>
      <c r="J749" s="262">
        <v>26.38</v>
      </c>
      <c r="K749" s="260"/>
      <c r="L749" s="262">
        <v>237.42</v>
      </c>
      <c r="M749" s="293">
        <v>6.14</v>
      </c>
      <c r="N749" s="263">
        <v>1458</v>
      </c>
      <c r="V749" s="228"/>
      <c r="W749" s="229" t="s">
        <v>806</v>
      </c>
      <c r="AB749" s="229"/>
      <c r="AC749" s="229"/>
      <c r="AE749" s="229"/>
    </row>
    <row r="750" spans="1:32" s="226" customFormat="1" ht="12" x14ac:dyDescent="0.2">
      <c r="A750" s="278"/>
      <c r="B750" s="279"/>
      <c r="C750" s="237" t="s">
        <v>726</v>
      </c>
      <c r="D750" s="297"/>
      <c r="E750" s="297"/>
      <c r="F750" s="282"/>
      <c r="G750" s="282"/>
      <c r="H750" s="282"/>
      <c r="I750" s="282"/>
      <c r="J750" s="298"/>
      <c r="K750" s="282"/>
      <c r="L750" s="298"/>
      <c r="M750" s="299"/>
      <c r="N750" s="300"/>
      <c r="V750" s="228"/>
      <c r="W750" s="229"/>
      <c r="AB750" s="229"/>
      <c r="AC750" s="229"/>
      <c r="AE750" s="229"/>
    </row>
    <row r="751" spans="1:32" s="226" customFormat="1" ht="12" x14ac:dyDescent="0.2">
      <c r="A751" s="290"/>
      <c r="B751" s="291"/>
      <c r="C751" s="519" t="s">
        <v>853</v>
      </c>
      <c r="D751" s="519"/>
      <c r="E751" s="519"/>
      <c r="F751" s="519"/>
      <c r="G751" s="519"/>
      <c r="H751" s="519"/>
      <c r="I751" s="519"/>
      <c r="J751" s="519"/>
      <c r="K751" s="519"/>
      <c r="L751" s="519"/>
      <c r="M751" s="519"/>
      <c r="N751" s="549"/>
      <c r="V751" s="228"/>
      <c r="W751" s="229"/>
      <c r="AB751" s="229"/>
      <c r="AC751" s="229"/>
      <c r="AD751" s="227" t="s">
        <v>853</v>
      </c>
      <c r="AE751" s="229"/>
    </row>
    <row r="752" spans="1:32" s="226" customFormat="1" ht="12" customHeight="1" x14ac:dyDescent="0.2">
      <c r="A752" s="290"/>
      <c r="B752" s="291"/>
      <c r="C752" s="547" t="s">
        <v>807</v>
      </c>
      <c r="D752" s="547"/>
      <c r="E752" s="547"/>
      <c r="F752" s="547"/>
      <c r="G752" s="547"/>
      <c r="H752" s="547"/>
      <c r="I752" s="547"/>
      <c r="J752" s="547"/>
      <c r="K752" s="547"/>
      <c r="L752" s="547"/>
      <c r="M752" s="547"/>
      <c r="N752" s="554"/>
      <c r="V752" s="228"/>
      <c r="W752" s="229"/>
      <c r="AB752" s="229"/>
      <c r="AC752" s="229"/>
      <c r="AE752" s="229"/>
      <c r="AF752" s="227" t="s">
        <v>807</v>
      </c>
    </row>
    <row r="753" spans="1:32" s="226" customFormat="1" ht="22.5" customHeight="1" x14ac:dyDescent="0.2">
      <c r="A753" s="258">
        <v>102</v>
      </c>
      <c r="B753" s="259" t="s">
        <v>728</v>
      </c>
      <c r="C753" s="541" t="s">
        <v>866</v>
      </c>
      <c r="D753" s="541"/>
      <c r="E753" s="541"/>
      <c r="F753" s="260" t="s">
        <v>717</v>
      </c>
      <c r="G753" s="260"/>
      <c r="H753" s="260"/>
      <c r="I753" s="261">
        <v>3</v>
      </c>
      <c r="J753" s="262">
        <v>11.79</v>
      </c>
      <c r="K753" s="260"/>
      <c r="L753" s="262">
        <v>35.369999999999997</v>
      </c>
      <c r="M753" s="293">
        <v>6.14</v>
      </c>
      <c r="N753" s="263">
        <v>217</v>
      </c>
      <c r="V753" s="228"/>
      <c r="W753" s="229" t="s">
        <v>866</v>
      </c>
      <c r="AB753" s="229"/>
      <c r="AC753" s="229"/>
      <c r="AE753" s="229"/>
    </row>
    <row r="754" spans="1:32" s="226" customFormat="1" ht="12" x14ac:dyDescent="0.2">
      <c r="A754" s="278"/>
      <c r="B754" s="279"/>
      <c r="C754" s="237" t="s">
        <v>726</v>
      </c>
      <c r="D754" s="297"/>
      <c r="E754" s="297"/>
      <c r="F754" s="282"/>
      <c r="G754" s="282"/>
      <c r="H754" s="282"/>
      <c r="I754" s="282"/>
      <c r="J754" s="298"/>
      <c r="K754" s="282"/>
      <c r="L754" s="298"/>
      <c r="M754" s="299"/>
      <c r="N754" s="300"/>
      <c r="V754" s="228"/>
      <c r="W754" s="229"/>
      <c r="AB754" s="229"/>
      <c r="AC754" s="229"/>
      <c r="AE754" s="229"/>
    </row>
    <row r="755" spans="1:32" s="226" customFormat="1" ht="12" x14ac:dyDescent="0.2">
      <c r="A755" s="290"/>
      <c r="B755" s="291"/>
      <c r="C755" s="519" t="s">
        <v>867</v>
      </c>
      <c r="D755" s="519"/>
      <c r="E755" s="519"/>
      <c r="F755" s="519"/>
      <c r="G755" s="519"/>
      <c r="H755" s="519"/>
      <c r="I755" s="519"/>
      <c r="J755" s="519"/>
      <c r="K755" s="519"/>
      <c r="L755" s="519"/>
      <c r="M755" s="519"/>
      <c r="N755" s="549"/>
      <c r="V755" s="228"/>
      <c r="W755" s="229"/>
      <c r="AB755" s="229"/>
      <c r="AC755" s="229"/>
      <c r="AD755" s="227" t="s">
        <v>867</v>
      </c>
      <c r="AE755" s="229"/>
    </row>
    <row r="756" spans="1:32" s="226" customFormat="1" ht="12" customHeight="1" x14ac:dyDescent="0.2">
      <c r="A756" s="290"/>
      <c r="B756" s="291"/>
      <c r="C756" s="547" t="s">
        <v>805</v>
      </c>
      <c r="D756" s="547"/>
      <c r="E756" s="547"/>
      <c r="F756" s="547"/>
      <c r="G756" s="547"/>
      <c r="H756" s="547"/>
      <c r="I756" s="547"/>
      <c r="J756" s="547"/>
      <c r="K756" s="547"/>
      <c r="L756" s="547"/>
      <c r="M756" s="547"/>
      <c r="N756" s="554"/>
      <c r="V756" s="228"/>
      <c r="W756" s="229"/>
      <c r="AB756" s="229"/>
      <c r="AC756" s="229"/>
      <c r="AE756" s="229"/>
      <c r="AF756" s="227" t="s">
        <v>805</v>
      </c>
    </row>
    <row r="757" spans="1:32" s="226" customFormat="1" ht="22.5" customHeight="1" x14ac:dyDescent="0.2">
      <c r="A757" s="258">
        <v>103</v>
      </c>
      <c r="B757" s="259" t="s">
        <v>868</v>
      </c>
      <c r="C757" s="541" t="s">
        <v>869</v>
      </c>
      <c r="D757" s="541"/>
      <c r="E757" s="541"/>
      <c r="F757" s="260" t="s">
        <v>736</v>
      </c>
      <c r="G757" s="260"/>
      <c r="H757" s="260"/>
      <c r="I757" s="293">
        <v>0.06</v>
      </c>
      <c r="J757" s="262">
        <v>630</v>
      </c>
      <c r="K757" s="260"/>
      <c r="L757" s="262">
        <v>37.799999999999997</v>
      </c>
      <c r="M757" s="293">
        <v>6.14</v>
      </c>
      <c r="N757" s="263">
        <v>232</v>
      </c>
      <c r="V757" s="228"/>
      <c r="W757" s="229" t="s">
        <v>869</v>
      </c>
      <c r="AB757" s="229"/>
      <c r="AC757" s="229"/>
      <c r="AE757" s="229"/>
    </row>
    <row r="758" spans="1:32" s="226" customFormat="1" ht="12" x14ac:dyDescent="0.2">
      <c r="A758" s="278"/>
      <c r="B758" s="279"/>
      <c r="C758" s="237" t="s">
        <v>726</v>
      </c>
      <c r="D758" s="297"/>
      <c r="E758" s="297"/>
      <c r="F758" s="282"/>
      <c r="G758" s="282"/>
      <c r="H758" s="282"/>
      <c r="I758" s="282"/>
      <c r="J758" s="298"/>
      <c r="K758" s="282"/>
      <c r="L758" s="298"/>
      <c r="M758" s="299"/>
      <c r="N758" s="300"/>
      <c r="V758" s="228"/>
      <c r="W758" s="229"/>
      <c r="AB758" s="229"/>
      <c r="AC758" s="229"/>
      <c r="AE758" s="229"/>
    </row>
    <row r="759" spans="1:32" s="226" customFormat="1" ht="12" customHeight="1" x14ac:dyDescent="0.2">
      <c r="A759" s="290"/>
      <c r="B759" s="291"/>
      <c r="C759" s="547" t="s">
        <v>870</v>
      </c>
      <c r="D759" s="547"/>
      <c r="E759" s="547"/>
      <c r="F759" s="547"/>
      <c r="G759" s="547"/>
      <c r="H759" s="547"/>
      <c r="I759" s="547"/>
      <c r="J759" s="547"/>
      <c r="K759" s="547"/>
      <c r="L759" s="547"/>
      <c r="M759" s="547"/>
      <c r="N759" s="554"/>
      <c r="V759" s="228"/>
      <c r="W759" s="229"/>
      <c r="AB759" s="229"/>
      <c r="AC759" s="229"/>
      <c r="AD759" s="227" t="s">
        <v>870</v>
      </c>
      <c r="AE759" s="229"/>
    </row>
    <row r="760" spans="1:32" s="226" customFormat="1" ht="22.5" customHeight="1" x14ac:dyDescent="0.2">
      <c r="A760" s="258">
        <v>104</v>
      </c>
      <c r="B760" s="259" t="s">
        <v>871</v>
      </c>
      <c r="C760" s="541" t="s">
        <v>872</v>
      </c>
      <c r="D760" s="541"/>
      <c r="E760" s="541"/>
      <c r="F760" s="260" t="s">
        <v>736</v>
      </c>
      <c r="G760" s="260"/>
      <c r="H760" s="260"/>
      <c r="I760" s="293">
        <v>0.03</v>
      </c>
      <c r="J760" s="262">
        <v>258</v>
      </c>
      <c r="K760" s="260"/>
      <c r="L760" s="262">
        <v>7.74</v>
      </c>
      <c r="M760" s="293">
        <v>6.14</v>
      </c>
      <c r="N760" s="263">
        <v>48</v>
      </c>
      <c r="V760" s="228"/>
      <c r="W760" s="229" t="s">
        <v>872</v>
      </c>
      <c r="AB760" s="229"/>
      <c r="AC760" s="229"/>
      <c r="AE760" s="229"/>
    </row>
    <row r="761" spans="1:32" s="226" customFormat="1" ht="12" x14ac:dyDescent="0.2">
      <c r="A761" s="278"/>
      <c r="B761" s="279"/>
      <c r="C761" s="237" t="s">
        <v>726</v>
      </c>
      <c r="D761" s="297"/>
      <c r="E761" s="297"/>
      <c r="F761" s="282"/>
      <c r="G761" s="282"/>
      <c r="H761" s="282"/>
      <c r="I761" s="282"/>
      <c r="J761" s="298"/>
      <c r="K761" s="282"/>
      <c r="L761" s="298"/>
      <c r="M761" s="299"/>
      <c r="N761" s="300"/>
      <c r="V761" s="228"/>
      <c r="W761" s="229"/>
      <c r="AB761" s="229"/>
      <c r="AC761" s="229"/>
      <c r="AE761" s="229"/>
    </row>
    <row r="762" spans="1:32" s="226" customFormat="1" ht="12" customHeight="1" x14ac:dyDescent="0.2">
      <c r="A762" s="290"/>
      <c r="B762" s="291"/>
      <c r="C762" s="547" t="s">
        <v>529</v>
      </c>
      <c r="D762" s="547"/>
      <c r="E762" s="547"/>
      <c r="F762" s="547"/>
      <c r="G762" s="547"/>
      <c r="H762" s="547"/>
      <c r="I762" s="547"/>
      <c r="J762" s="547"/>
      <c r="K762" s="547"/>
      <c r="L762" s="547"/>
      <c r="M762" s="547"/>
      <c r="N762" s="554"/>
      <c r="V762" s="228"/>
      <c r="W762" s="229"/>
      <c r="AB762" s="229"/>
      <c r="AC762" s="229"/>
      <c r="AD762" s="227" t="s">
        <v>529</v>
      </c>
      <c r="AE762" s="229"/>
    </row>
    <row r="763" spans="1:32" s="226" customFormat="1" ht="12" customHeight="1" x14ac:dyDescent="0.2">
      <c r="A763" s="258">
        <v>105</v>
      </c>
      <c r="B763" s="259" t="s">
        <v>728</v>
      </c>
      <c r="C763" s="541" t="s">
        <v>873</v>
      </c>
      <c r="D763" s="541"/>
      <c r="E763" s="541"/>
      <c r="F763" s="260" t="s">
        <v>717</v>
      </c>
      <c r="G763" s="260"/>
      <c r="H763" s="260"/>
      <c r="I763" s="261">
        <v>3</v>
      </c>
      <c r="J763" s="262">
        <v>53.85</v>
      </c>
      <c r="K763" s="260"/>
      <c r="L763" s="262">
        <v>161.55000000000001</v>
      </c>
      <c r="M763" s="293">
        <v>6.14</v>
      </c>
      <c r="N763" s="263">
        <v>992</v>
      </c>
      <c r="V763" s="228"/>
      <c r="W763" s="229" t="s">
        <v>873</v>
      </c>
      <c r="AB763" s="229"/>
      <c r="AC763" s="229"/>
      <c r="AE763" s="229"/>
    </row>
    <row r="764" spans="1:32" s="226" customFormat="1" ht="12" x14ac:dyDescent="0.2">
      <c r="A764" s="278"/>
      <c r="B764" s="279"/>
      <c r="C764" s="237" t="s">
        <v>726</v>
      </c>
      <c r="D764" s="297"/>
      <c r="E764" s="297"/>
      <c r="F764" s="282"/>
      <c r="G764" s="282"/>
      <c r="H764" s="282"/>
      <c r="I764" s="282"/>
      <c r="J764" s="298"/>
      <c r="K764" s="282"/>
      <c r="L764" s="298"/>
      <c r="M764" s="299"/>
      <c r="N764" s="300"/>
      <c r="V764" s="228"/>
      <c r="W764" s="229"/>
      <c r="AB764" s="229"/>
      <c r="AC764" s="229"/>
      <c r="AE764" s="229"/>
    </row>
    <row r="765" spans="1:32" s="226" customFormat="1" ht="12" x14ac:dyDescent="0.2">
      <c r="A765" s="290"/>
      <c r="B765" s="291"/>
      <c r="C765" s="519" t="s">
        <v>867</v>
      </c>
      <c r="D765" s="519"/>
      <c r="E765" s="519"/>
      <c r="F765" s="519"/>
      <c r="G765" s="519"/>
      <c r="H765" s="519"/>
      <c r="I765" s="519"/>
      <c r="J765" s="519"/>
      <c r="K765" s="519"/>
      <c r="L765" s="519"/>
      <c r="M765" s="519"/>
      <c r="N765" s="549"/>
      <c r="V765" s="228"/>
      <c r="W765" s="229"/>
      <c r="AB765" s="229"/>
      <c r="AC765" s="229"/>
      <c r="AD765" s="227" t="s">
        <v>867</v>
      </c>
      <c r="AE765" s="229"/>
    </row>
    <row r="766" spans="1:32" s="226" customFormat="1" ht="12" customHeight="1" x14ac:dyDescent="0.2">
      <c r="A766" s="290"/>
      <c r="B766" s="291"/>
      <c r="C766" s="547" t="s">
        <v>874</v>
      </c>
      <c r="D766" s="547"/>
      <c r="E766" s="547"/>
      <c r="F766" s="547"/>
      <c r="G766" s="547"/>
      <c r="H766" s="547"/>
      <c r="I766" s="547"/>
      <c r="J766" s="547"/>
      <c r="K766" s="547"/>
      <c r="L766" s="547"/>
      <c r="M766" s="547"/>
      <c r="N766" s="554"/>
      <c r="V766" s="228"/>
      <c r="W766" s="229"/>
      <c r="AB766" s="229"/>
      <c r="AC766" s="229"/>
      <c r="AE766" s="229"/>
      <c r="AF766" s="227" t="s">
        <v>874</v>
      </c>
    </row>
    <row r="767" spans="1:32" s="226" customFormat="1" ht="12" customHeight="1" x14ac:dyDescent="0.2">
      <c r="A767" s="258">
        <v>106</v>
      </c>
      <c r="B767" s="259" t="s">
        <v>728</v>
      </c>
      <c r="C767" s="541" t="s">
        <v>875</v>
      </c>
      <c r="D767" s="541"/>
      <c r="E767" s="541"/>
      <c r="F767" s="260" t="s">
        <v>717</v>
      </c>
      <c r="G767" s="260"/>
      <c r="H767" s="260"/>
      <c r="I767" s="261">
        <v>12</v>
      </c>
      <c r="J767" s="262">
        <v>53.85</v>
      </c>
      <c r="K767" s="260"/>
      <c r="L767" s="262">
        <v>646.20000000000005</v>
      </c>
      <c r="M767" s="293">
        <v>6.14</v>
      </c>
      <c r="N767" s="263">
        <v>3968</v>
      </c>
      <c r="V767" s="228"/>
      <c r="W767" s="229" t="s">
        <v>875</v>
      </c>
      <c r="AB767" s="229"/>
      <c r="AC767" s="229"/>
      <c r="AE767" s="229"/>
    </row>
    <row r="768" spans="1:32" s="226" customFormat="1" ht="12" x14ac:dyDescent="0.2">
      <c r="A768" s="278"/>
      <c r="B768" s="279"/>
      <c r="C768" s="237" t="s">
        <v>726</v>
      </c>
      <c r="D768" s="297"/>
      <c r="E768" s="297"/>
      <c r="F768" s="282"/>
      <c r="G768" s="282"/>
      <c r="H768" s="282"/>
      <c r="I768" s="282"/>
      <c r="J768" s="298"/>
      <c r="K768" s="282"/>
      <c r="L768" s="298"/>
      <c r="M768" s="299"/>
      <c r="N768" s="300"/>
      <c r="V768" s="228"/>
      <c r="W768" s="229"/>
      <c r="AB768" s="229"/>
      <c r="AC768" s="229"/>
      <c r="AE768" s="229"/>
    </row>
    <row r="769" spans="1:32" s="226" customFormat="1" ht="12" x14ac:dyDescent="0.2">
      <c r="A769" s="290"/>
      <c r="B769" s="291"/>
      <c r="C769" s="519" t="s">
        <v>862</v>
      </c>
      <c r="D769" s="519"/>
      <c r="E769" s="519"/>
      <c r="F769" s="519"/>
      <c r="G769" s="519"/>
      <c r="H769" s="519"/>
      <c r="I769" s="519"/>
      <c r="J769" s="519"/>
      <c r="K769" s="519"/>
      <c r="L769" s="519"/>
      <c r="M769" s="519"/>
      <c r="N769" s="549"/>
      <c r="V769" s="228"/>
      <c r="W769" s="229"/>
      <c r="AB769" s="229"/>
      <c r="AC769" s="229"/>
      <c r="AD769" s="227" t="s">
        <v>862</v>
      </c>
      <c r="AE769" s="229"/>
    </row>
    <row r="770" spans="1:32" s="226" customFormat="1" ht="12" customHeight="1" x14ac:dyDescent="0.2">
      <c r="A770" s="290"/>
      <c r="B770" s="291"/>
      <c r="C770" s="547" t="s">
        <v>874</v>
      </c>
      <c r="D770" s="547"/>
      <c r="E770" s="547"/>
      <c r="F770" s="547"/>
      <c r="G770" s="547"/>
      <c r="H770" s="547"/>
      <c r="I770" s="547"/>
      <c r="J770" s="547"/>
      <c r="K770" s="547"/>
      <c r="L770" s="547"/>
      <c r="M770" s="547"/>
      <c r="N770" s="554"/>
      <c r="V770" s="228"/>
      <c r="W770" s="229"/>
      <c r="AB770" s="229"/>
      <c r="AC770" s="229"/>
      <c r="AE770" s="229"/>
      <c r="AF770" s="227" t="s">
        <v>874</v>
      </c>
    </row>
    <row r="771" spans="1:32" s="226" customFormat="1" ht="12" customHeight="1" x14ac:dyDescent="0.2">
      <c r="A771" s="551" t="s">
        <v>876</v>
      </c>
      <c r="B771" s="552"/>
      <c r="C771" s="552"/>
      <c r="D771" s="552"/>
      <c r="E771" s="552"/>
      <c r="F771" s="552"/>
      <c r="G771" s="552"/>
      <c r="H771" s="552"/>
      <c r="I771" s="552"/>
      <c r="J771" s="552"/>
      <c r="K771" s="552"/>
      <c r="L771" s="552"/>
      <c r="M771" s="552"/>
      <c r="N771" s="553"/>
      <c r="V771" s="228"/>
      <c r="W771" s="229"/>
      <c r="AB771" s="229"/>
      <c r="AC771" s="229"/>
      <c r="AE771" s="229" t="s">
        <v>876</v>
      </c>
    </row>
    <row r="772" spans="1:32" s="226" customFormat="1" ht="12" customHeight="1" x14ac:dyDescent="0.2">
      <c r="A772" s="258">
        <v>107</v>
      </c>
      <c r="B772" s="259" t="s">
        <v>728</v>
      </c>
      <c r="C772" s="541" t="s">
        <v>877</v>
      </c>
      <c r="D772" s="541"/>
      <c r="E772" s="541"/>
      <c r="F772" s="260" t="s">
        <v>717</v>
      </c>
      <c r="G772" s="260"/>
      <c r="H772" s="260"/>
      <c r="I772" s="261">
        <v>3</v>
      </c>
      <c r="J772" s="262">
        <v>54.15</v>
      </c>
      <c r="K772" s="260"/>
      <c r="L772" s="262">
        <v>162.44999999999999</v>
      </c>
      <c r="M772" s="293">
        <v>6.14</v>
      </c>
      <c r="N772" s="263">
        <v>997</v>
      </c>
      <c r="V772" s="228"/>
      <c r="W772" s="229" t="s">
        <v>877</v>
      </c>
      <c r="AB772" s="229"/>
      <c r="AC772" s="229"/>
      <c r="AE772" s="229"/>
    </row>
    <row r="773" spans="1:32" s="226" customFormat="1" ht="12" x14ac:dyDescent="0.2">
      <c r="A773" s="278"/>
      <c r="B773" s="279"/>
      <c r="C773" s="237" t="s">
        <v>726</v>
      </c>
      <c r="D773" s="297"/>
      <c r="E773" s="297"/>
      <c r="F773" s="282"/>
      <c r="G773" s="282"/>
      <c r="H773" s="282"/>
      <c r="I773" s="282"/>
      <c r="J773" s="298"/>
      <c r="K773" s="282"/>
      <c r="L773" s="298"/>
      <c r="M773" s="299"/>
      <c r="N773" s="300"/>
      <c r="V773" s="228"/>
      <c r="W773" s="229"/>
      <c r="AB773" s="229"/>
      <c r="AC773" s="229"/>
      <c r="AE773" s="229"/>
    </row>
    <row r="774" spans="1:32" s="226" customFormat="1" ht="12" x14ac:dyDescent="0.2">
      <c r="A774" s="290"/>
      <c r="B774" s="291"/>
      <c r="C774" s="519" t="s">
        <v>867</v>
      </c>
      <c r="D774" s="519"/>
      <c r="E774" s="519"/>
      <c r="F774" s="519"/>
      <c r="G774" s="519"/>
      <c r="H774" s="519"/>
      <c r="I774" s="519"/>
      <c r="J774" s="519"/>
      <c r="K774" s="519"/>
      <c r="L774" s="519"/>
      <c r="M774" s="519"/>
      <c r="N774" s="549"/>
      <c r="V774" s="228"/>
      <c r="W774" s="229"/>
      <c r="AB774" s="229"/>
      <c r="AC774" s="229"/>
      <c r="AD774" s="227" t="s">
        <v>867</v>
      </c>
      <c r="AE774" s="229"/>
    </row>
    <row r="775" spans="1:32" s="226" customFormat="1" ht="12" customHeight="1" x14ac:dyDescent="0.2">
      <c r="A775" s="290"/>
      <c r="B775" s="291"/>
      <c r="C775" s="547" t="s">
        <v>878</v>
      </c>
      <c r="D775" s="547"/>
      <c r="E775" s="547"/>
      <c r="F775" s="547"/>
      <c r="G775" s="547"/>
      <c r="H775" s="547"/>
      <c r="I775" s="547"/>
      <c r="J775" s="547"/>
      <c r="K775" s="547"/>
      <c r="L775" s="547"/>
      <c r="M775" s="547"/>
      <c r="N775" s="554"/>
      <c r="V775" s="228"/>
      <c r="W775" s="229"/>
      <c r="AB775" s="229"/>
      <c r="AC775" s="229"/>
      <c r="AE775" s="229"/>
      <c r="AF775" s="227" t="s">
        <v>878</v>
      </c>
    </row>
    <row r="776" spans="1:32" s="226" customFormat="1" ht="12" customHeight="1" x14ac:dyDescent="0.2">
      <c r="A776" s="258">
        <v>108</v>
      </c>
      <c r="B776" s="259" t="s">
        <v>855</v>
      </c>
      <c r="C776" s="541" t="s">
        <v>856</v>
      </c>
      <c r="D776" s="541"/>
      <c r="E776" s="541"/>
      <c r="F776" s="260" t="s">
        <v>736</v>
      </c>
      <c r="G776" s="260"/>
      <c r="H776" s="260"/>
      <c r="I776" s="293">
        <v>0.03</v>
      </c>
      <c r="J776" s="262">
        <v>12957</v>
      </c>
      <c r="K776" s="260"/>
      <c r="L776" s="262">
        <v>388.71</v>
      </c>
      <c r="M776" s="293">
        <v>6.14</v>
      </c>
      <c r="N776" s="263">
        <v>2387</v>
      </c>
      <c r="V776" s="228"/>
      <c r="W776" s="229" t="s">
        <v>856</v>
      </c>
      <c r="AB776" s="229"/>
      <c r="AC776" s="229"/>
      <c r="AE776" s="229"/>
    </row>
    <row r="777" spans="1:32" s="226" customFormat="1" ht="12" x14ac:dyDescent="0.2">
      <c r="A777" s="278"/>
      <c r="B777" s="279"/>
      <c r="C777" s="237" t="s">
        <v>726</v>
      </c>
      <c r="D777" s="297"/>
      <c r="E777" s="297"/>
      <c r="F777" s="282"/>
      <c r="G777" s="282"/>
      <c r="H777" s="282"/>
      <c r="I777" s="282"/>
      <c r="J777" s="298"/>
      <c r="K777" s="282"/>
      <c r="L777" s="298"/>
      <c r="M777" s="299"/>
      <c r="N777" s="300"/>
      <c r="V777" s="228"/>
      <c r="W777" s="229"/>
      <c r="AB777" s="229"/>
      <c r="AC777" s="229"/>
      <c r="AE777" s="229"/>
    </row>
    <row r="778" spans="1:32" s="226" customFormat="1" ht="12" customHeight="1" x14ac:dyDescent="0.2">
      <c r="A778" s="290"/>
      <c r="B778" s="291"/>
      <c r="C778" s="547" t="s">
        <v>860</v>
      </c>
      <c r="D778" s="547"/>
      <c r="E778" s="547"/>
      <c r="F778" s="547"/>
      <c r="G778" s="547"/>
      <c r="H778" s="547"/>
      <c r="I778" s="547"/>
      <c r="J778" s="547"/>
      <c r="K778" s="547"/>
      <c r="L778" s="547"/>
      <c r="M778" s="547"/>
      <c r="N778" s="554"/>
      <c r="V778" s="228"/>
      <c r="W778" s="229"/>
      <c r="AB778" s="229"/>
      <c r="AC778" s="229"/>
      <c r="AD778" s="227" t="s">
        <v>860</v>
      </c>
      <c r="AE778" s="229"/>
    </row>
    <row r="779" spans="1:32" s="226" customFormat="1" ht="12" customHeight="1" x14ac:dyDescent="0.2">
      <c r="A779" s="258">
        <v>109</v>
      </c>
      <c r="B779" s="259" t="s">
        <v>728</v>
      </c>
      <c r="C779" s="541" t="s">
        <v>873</v>
      </c>
      <c r="D779" s="541"/>
      <c r="E779" s="541"/>
      <c r="F779" s="260" t="s">
        <v>717</v>
      </c>
      <c r="G779" s="260"/>
      <c r="H779" s="260"/>
      <c r="I779" s="261">
        <v>6</v>
      </c>
      <c r="J779" s="262">
        <v>53.85</v>
      </c>
      <c r="K779" s="260"/>
      <c r="L779" s="262">
        <v>323.10000000000002</v>
      </c>
      <c r="M779" s="293">
        <v>6.14</v>
      </c>
      <c r="N779" s="263">
        <v>1984</v>
      </c>
      <c r="V779" s="228"/>
      <c r="W779" s="229" t="s">
        <v>873</v>
      </c>
      <c r="AB779" s="229"/>
      <c r="AC779" s="229"/>
      <c r="AE779" s="229"/>
    </row>
    <row r="780" spans="1:32" s="226" customFormat="1" ht="12" x14ac:dyDescent="0.2">
      <c r="A780" s="278"/>
      <c r="B780" s="279"/>
      <c r="C780" s="237" t="s">
        <v>726</v>
      </c>
      <c r="D780" s="297"/>
      <c r="E780" s="297"/>
      <c r="F780" s="282"/>
      <c r="G780" s="282"/>
      <c r="H780" s="282"/>
      <c r="I780" s="282"/>
      <c r="J780" s="298"/>
      <c r="K780" s="282"/>
      <c r="L780" s="298"/>
      <c r="M780" s="299"/>
      <c r="N780" s="300"/>
      <c r="V780" s="228"/>
      <c r="W780" s="229"/>
      <c r="AB780" s="229"/>
      <c r="AC780" s="229"/>
      <c r="AE780" s="229"/>
    </row>
    <row r="781" spans="1:32" s="226" customFormat="1" ht="12" x14ac:dyDescent="0.2">
      <c r="A781" s="290"/>
      <c r="B781" s="291"/>
      <c r="C781" s="519" t="s">
        <v>879</v>
      </c>
      <c r="D781" s="519"/>
      <c r="E781" s="519"/>
      <c r="F781" s="519"/>
      <c r="G781" s="519"/>
      <c r="H781" s="519"/>
      <c r="I781" s="519"/>
      <c r="J781" s="519"/>
      <c r="K781" s="519"/>
      <c r="L781" s="519"/>
      <c r="M781" s="519"/>
      <c r="N781" s="549"/>
      <c r="V781" s="228"/>
      <c r="W781" s="229"/>
      <c r="AB781" s="229"/>
      <c r="AC781" s="229"/>
      <c r="AD781" s="227" t="s">
        <v>879</v>
      </c>
      <c r="AE781" s="229"/>
    </row>
    <row r="782" spans="1:32" s="226" customFormat="1" ht="12" customHeight="1" x14ac:dyDescent="0.2">
      <c r="A782" s="290"/>
      <c r="B782" s="291"/>
      <c r="C782" s="547" t="s">
        <v>874</v>
      </c>
      <c r="D782" s="547"/>
      <c r="E782" s="547"/>
      <c r="F782" s="547"/>
      <c r="G782" s="547"/>
      <c r="H782" s="547"/>
      <c r="I782" s="547"/>
      <c r="J782" s="547"/>
      <c r="K782" s="547"/>
      <c r="L782" s="547"/>
      <c r="M782" s="547"/>
      <c r="N782" s="554"/>
      <c r="V782" s="228"/>
      <c r="W782" s="229"/>
      <c r="AB782" s="229"/>
      <c r="AC782" s="229"/>
      <c r="AE782" s="229"/>
      <c r="AF782" s="227" t="s">
        <v>874</v>
      </c>
    </row>
    <row r="783" spans="1:32" s="226" customFormat="1" ht="22.5" customHeight="1" x14ac:dyDescent="0.2">
      <c r="A783" s="258">
        <v>110</v>
      </c>
      <c r="B783" s="259" t="s">
        <v>880</v>
      </c>
      <c r="C783" s="541" t="s">
        <v>869</v>
      </c>
      <c r="D783" s="541"/>
      <c r="E783" s="541"/>
      <c r="F783" s="260" t="s">
        <v>736</v>
      </c>
      <c r="G783" s="260"/>
      <c r="H783" s="260"/>
      <c r="I783" s="301">
        <v>8.0000000000000002E-3</v>
      </c>
      <c r="J783" s="262">
        <v>630</v>
      </c>
      <c r="K783" s="260"/>
      <c r="L783" s="262">
        <v>5.04</v>
      </c>
      <c r="M783" s="293">
        <v>6.14</v>
      </c>
      <c r="N783" s="263">
        <v>31</v>
      </c>
      <c r="V783" s="228"/>
      <c r="W783" s="229" t="s">
        <v>869</v>
      </c>
      <c r="AB783" s="229"/>
      <c r="AC783" s="229"/>
      <c r="AE783" s="229"/>
    </row>
    <row r="784" spans="1:32" s="226" customFormat="1" ht="12" x14ac:dyDescent="0.2">
      <c r="A784" s="278"/>
      <c r="B784" s="279"/>
      <c r="C784" s="237" t="s">
        <v>726</v>
      </c>
      <c r="D784" s="297"/>
      <c r="E784" s="297"/>
      <c r="F784" s="282"/>
      <c r="G784" s="282"/>
      <c r="H784" s="282"/>
      <c r="I784" s="282"/>
      <c r="J784" s="298"/>
      <c r="K784" s="282"/>
      <c r="L784" s="298"/>
      <c r="M784" s="299"/>
      <c r="N784" s="300"/>
      <c r="V784" s="228"/>
      <c r="W784" s="229"/>
      <c r="AB784" s="229"/>
      <c r="AC784" s="229"/>
      <c r="AE784" s="229"/>
    </row>
    <row r="785" spans="1:32" s="226" customFormat="1" ht="12" customHeight="1" x14ac:dyDescent="0.2">
      <c r="A785" s="290"/>
      <c r="B785" s="291"/>
      <c r="C785" s="547" t="s">
        <v>881</v>
      </c>
      <c r="D785" s="547"/>
      <c r="E785" s="547"/>
      <c r="F785" s="547"/>
      <c r="G785" s="547"/>
      <c r="H785" s="547"/>
      <c r="I785" s="547"/>
      <c r="J785" s="547"/>
      <c r="K785" s="547"/>
      <c r="L785" s="547"/>
      <c r="M785" s="547"/>
      <c r="N785" s="554"/>
      <c r="V785" s="228"/>
      <c r="W785" s="229"/>
      <c r="AB785" s="229"/>
      <c r="AC785" s="229"/>
      <c r="AD785" s="227" t="s">
        <v>881</v>
      </c>
      <c r="AE785" s="229"/>
    </row>
    <row r="786" spans="1:32" s="226" customFormat="1" ht="22.5" customHeight="1" x14ac:dyDescent="0.2">
      <c r="A786" s="258">
        <v>111</v>
      </c>
      <c r="B786" s="259" t="s">
        <v>871</v>
      </c>
      <c r="C786" s="541" t="s">
        <v>872</v>
      </c>
      <c r="D786" s="541"/>
      <c r="E786" s="541"/>
      <c r="F786" s="260" t="s">
        <v>736</v>
      </c>
      <c r="G786" s="260"/>
      <c r="H786" s="260"/>
      <c r="I786" s="293">
        <v>0.04</v>
      </c>
      <c r="J786" s="262">
        <v>258</v>
      </c>
      <c r="K786" s="260"/>
      <c r="L786" s="262">
        <v>10.32</v>
      </c>
      <c r="M786" s="293">
        <v>6.14</v>
      </c>
      <c r="N786" s="263">
        <v>63</v>
      </c>
      <c r="V786" s="228"/>
      <c r="W786" s="229" t="s">
        <v>872</v>
      </c>
      <c r="AB786" s="229"/>
      <c r="AC786" s="229"/>
      <c r="AE786" s="229"/>
    </row>
    <row r="787" spans="1:32" s="226" customFormat="1" ht="12" x14ac:dyDescent="0.2">
      <c r="A787" s="278"/>
      <c r="B787" s="279"/>
      <c r="C787" s="237" t="s">
        <v>726</v>
      </c>
      <c r="D787" s="297"/>
      <c r="E787" s="297"/>
      <c r="F787" s="282"/>
      <c r="G787" s="282"/>
      <c r="H787" s="282"/>
      <c r="I787" s="282"/>
      <c r="J787" s="298"/>
      <c r="K787" s="282"/>
      <c r="L787" s="298"/>
      <c r="M787" s="299"/>
      <c r="N787" s="300"/>
      <c r="V787" s="228"/>
      <c r="W787" s="229"/>
      <c r="AB787" s="229"/>
      <c r="AC787" s="229"/>
      <c r="AE787" s="229"/>
    </row>
    <row r="788" spans="1:32" s="226" customFormat="1" ht="12" customHeight="1" x14ac:dyDescent="0.2">
      <c r="A788" s="290"/>
      <c r="B788" s="291"/>
      <c r="C788" s="547" t="s">
        <v>882</v>
      </c>
      <c r="D788" s="547"/>
      <c r="E788" s="547"/>
      <c r="F788" s="547"/>
      <c r="G788" s="547"/>
      <c r="H788" s="547"/>
      <c r="I788" s="547"/>
      <c r="J788" s="547"/>
      <c r="K788" s="547"/>
      <c r="L788" s="547"/>
      <c r="M788" s="547"/>
      <c r="N788" s="554"/>
      <c r="V788" s="228"/>
      <c r="W788" s="229"/>
      <c r="AB788" s="229"/>
      <c r="AC788" s="229"/>
      <c r="AD788" s="227" t="s">
        <v>882</v>
      </c>
      <c r="AE788" s="229"/>
    </row>
    <row r="789" spans="1:32" s="226" customFormat="1" ht="12" customHeight="1" x14ac:dyDescent="0.2">
      <c r="A789" s="258">
        <v>112</v>
      </c>
      <c r="B789" s="259" t="s">
        <v>849</v>
      </c>
      <c r="C789" s="541" t="s">
        <v>850</v>
      </c>
      <c r="D789" s="541"/>
      <c r="E789" s="541"/>
      <c r="F789" s="260" t="s">
        <v>736</v>
      </c>
      <c r="G789" s="260"/>
      <c r="H789" s="260"/>
      <c r="I789" s="301">
        <v>3.0000000000000001E-3</v>
      </c>
      <c r="J789" s="262">
        <v>630</v>
      </c>
      <c r="K789" s="260"/>
      <c r="L789" s="262">
        <v>1.89</v>
      </c>
      <c r="M789" s="293">
        <v>6.14</v>
      </c>
      <c r="N789" s="263">
        <v>12</v>
      </c>
      <c r="V789" s="228"/>
      <c r="W789" s="229" t="s">
        <v>850</v>
      </c>
      <c r="AB789" s="229"/>
      <c r="AC789" s="229"/>
      <c r="AE789" s="229"/>
    </row>
    <row r="790" spans="1:32" s="226" customFormat="1" ht="12" x14ac:dyDescent="0.2">
      <c r="A790" s="278"/>
      <c r="B790" s="279"/>
      <c r="C790" s="237" t="s">
        <v>726</v>
      </c>
      <c r="D790" s="297"/>
      <c r="E790" s="297"/>
      <c r="F790" s="282"/>
      <c r="G790" s="282"/>
      <c r="H790" s="282"/>
      <c r="I790" s="282"/>
      <c r="J790" s="298"/>
      <c r="K790" s="282"/>
      <c r="L790" s="298"/>
      <c r="M790" s="299"/>
      <c r="N790" s="300"/>
      <c r="V790" s="228"/>
      <c r="W790" s="229"/>
      <c r="AB790" s="229"/>
      <c r="AC790" s="229"/>
      <c r="AE790" s="229"/>
    </row>
    <row r="791" spans="1:32" s="226" customFormat="1" ht="12" customHeight="1" x14ac:dyDescent="0.2">
      <c r="A791" s="290"/>
      <c r="B791" s="291"/>
      <c r="C791" s="547" t="s">
        <v>883</v>
      </c>
      <c r="D791" s="547"/>
      <c r="E791" s="547"/>
      <c r="F791" s="547"/>
      <c r="G791" s="547"/>
      <c r="H791" s="547"/>
      <c r="I791" s="547"/>
      <c r="J791" s="547"/>
      <c r="K791" s="547"/>
      <c r="L791" s="547"/>
      <c r="M791" s="547"/>
      <c r="N791" s="554"/>
      <c r="V791" s="228"/>
      <c r="W791" s="229"/>
      <c r="AB791" s="229"/>
      <c r="AC791" s="229"/>
      <c r="AD791" s="227" t="s">
        <v>883</v>
      </c>
      <c r="AE791" s="229"/>
    </row>
    <row r="792" spans="1:32" s="226" customFormat="1" ht="12" customHeight="1" x14ac:dyDescent="0.2">
      <c r="A792" s="258">
        <v>113</v>
      </c>
      <c r="B792" s="259" t="s">
        <v>728</v>
      </c>
      <c r="C792" s="541" t="s">
        <v>861</v>
      </c>
      <c r="D792" s="541"/>
      <c r="E792" s="541"/>
      <c r="F792" s="260" t="s">
        <v>717</v>
      </c>
      <c r="G792" s="260"/>
      <c r="H792" s="260"/>
      <c r="I792" s="261">
        <v>6</v>
      </c>
      <c r="J792" s="262">
        <v>1.31</v>
      </c>
      <c r="K792" s="260"/>
      <c r="L792" s="262">
        <v>7.86</v>
      </c>
      <c r="M792" s="293">
        <v>6.14</v>
      </c>
      <c r="N792" s="263">
        <v>48</v>
      </c>
      <c r="V792" s="228"/>
      <c r="W792" s="229" t="s">
        <v>861</v>
      </c>
      <c r="AB792" s="229"/>
      <c r="AC792" s="229"/>
      <c r="AE792" s="229"/>
    </row>
    <row r="793" spans="1:32" s="226" customFormat="1" ht="12" x14ac:dyDescent="0.2">
      <c r="A793" s="278"/>
      <c r="B793" s="279"/>
      <c r="C793" s="237" t="s">
        <v>726</v>
      </c>
      <c r="D793" s="297"/>
      <c r="E793" s="297"/>
      <c r="F793" s="282"/>
      <c r="G793" s="282"/>
      <c r="H793" s="282"/>
      <c r="I793" s="282"/>
      <c r="J793" s="298"/>
      <c r="K793" s="282"/>
      <c r="L793" s="298"/>
      <c r="M793" s="299"/>
      <c r="N793" s="300"/>
      <c r="V793" s="228"/>
      <c r="W793" s="229"/>
      <c r="AB793" s="229"/>
      <c r="AC793" s="229"/>
      <c r="AE793" s="229"/>
    </row>
    <row r="794" spans="1:32" s="226" customFormat="1" ht="12" x14ac:dyDescent="0.2">
      <c r="A794" s="290"/>
      <c r="B794" s="291"/>
      <c r="C794" s="519" t="s">
        <v>879</v>
      </c>
      <c r="D794" s="519"/>
      <c r="E794" s="519"/>
      <c r="F794" s="519"/>
      <c r="G794" s="519"/>
      <c r="H794" s="519"/>
      <c r="I794" s="519"/>
      <c r="J794" s="519"/>
      <c r="K794" s="519"/>
      <c r="L794" s="519"/>
      <c r="M794" s="519"/>
      <c r="N794" s="549"/>
      <c r="V794" s="228"/>
      <c r="W794" s="229"/>
      <c r="AB794" s="229"/>
      <c r="AC794" s="229"/>
      <c r="AD794" s="227" t="s">
        <v>879</v>
      </c>
      <c r="AE794" s="229"/>
    </row>
    <row r="795" spans="1:32" s="226" customFormat="1" ht="12" customHeight="1" x14ac:dyDescent="0.2">
      <c r="A795" s="290"/>
      <c r="B795" s="291"/>
      <c r="C795" s="547" t="s">
        <v>863</v>
      </c>
      <c r="D795" s="547"/>
      <c r="E795" s="547"/>
      <c r="F795" s="547"/>
      <c r="G795" s="547"/>
      <c r="H795" s="547"/>
      <c r="I795" s="547"/>
      <c r="J795" s="547"/>
      <c r="K795" s="547"/>
      <c r="L795" s="547"/>
      <c r="M795" s="547"/>
      <c r="N795" s="554"/>
      <c r="V795" s="228"/>
      <c r="W795" s="229"/>
      <c r="AB795" s="229"/>
      <c r="AC795" s="229"/>
      <c r="AE795" s="229"/>
      <c r="AF795" s="227" t="s">
        <v>863</v>
      </c>
    </row>
    <row r="796" spans="1:32" s="226" customFormat="1" ht="22.5" customHeight="1" x14ac:dyDescent="0.2">
      <c r="A796" s="258">
        <v>114</v>
      </c>
      <c r="B796" s="259" t="s">
        <v>728</v>
      </c>
      <c r="C796" s="541" t="s">
        <v>845</v>
      </c>
      <c r="D796" s="541"/>
      <c r="E796" s="541"/>
      <c r="F796" s="260" t="s">
        <v>846</v>
      </c>
      <c r="G796" s="260"/>
      <c r="H796" s="260"/>
      <c r="I796" s="261">
        <v>3</v>
      </c>
      <c r="J796" s="262">
        <v>16.809999999999999</v>
      </c>
      <c r="K796" s="260"/>
      <c r="L796" s="262">
        <v>50.43</v>
      </c>
      <c r="M796" s="293">
        <v>6.14</v>
      </c>
      <c r="N796" s="263">
        <v>310</v>
      </c>
      <c r="V796" s="228"/>
      <c r="W796" s="229" t="s">
        <v>845</v>
      </c>
      <c r="AB796" s="229"/>
      <c r="AC796" s="229"/>
      <c r="AE796" s="229"/>
    </row>
    <row r="797" spans="1:32" s="226" customFormat="1" ht="12" x14ac:dyDescent="0.2">
      <c r="A797" s="278"/>
      <c r="B797" s="279"/>
      <c r="C797" s="237" t="s">
        <v>726</v>
      </c>
      <c r="D797" s="297"/>
      <c r="E797" s="297"/>
      <c r="F797" s="282"/>
      <c r="G797" s="282"/>
      <c r="H797" s="282"/>
      <c r="I797" s="282"/>
      <c r="J797" s="298"/>
      <c r="K797" s="282"/>
      <c r="L797" s="298"/>
      <c r="M797" s="299"/>
      <c r="N797" s="300"/>
      <c r="V797" s="228"/>
      <c r="W797" s="229"/>
      <c r="AB797" s="229"/>
      <c r="AC797" s="229"/>
      <c r="AE797" s="229"/>
    </row>
    <row r="798" spans="1:32" s="226" customFormat="1" ht="12" x14ac:dyDescent="0.2">
      <c r="A798" s="290"/>
      <c r="B798" s="291"/>
      <c r="C798" s="519" t="s">
        <v>867</v>
      </c>
      <c r="D798" s="519"/>
      <c r="E798" s="519"/>
      <c r="F798" s="519"/>
      <c r="G798" s="519"/>
      <c r="H798" s="519"/>
      <c r="I798" s="519"/>
      <c r="J798" s="519"/>
      <c r="K798" s="519"/>
      <c r="L798" s="519"/>
      <c r="M798" s="519"/>
      <c r="N798" s="549"/>
      <c r="V798" s="228"/>
      <c r="W798" s="229"/>
      <c r="AB798" s="229"/>
      <c r="AC798" s="229"/>
      <c r="AD798" s="227" t="s">
        <v>867</v>
      </c>
      <c r="AE798" s="229"/>
    </row>
    <row r="799" spans="1:32" s="226" customFormat="1" ht="12" customHeight="1" x14ac:dyDescent="0.2">
      <c r="A799" s="290"/>
      <c r="B799" s="291"/>
      <c r="C799" s="519" t="s">
        <v>848</v>
      </c>
      <c r="D799" s="519"/>
      <c r="E799" s="519"/>
      <c r="F799" s="519"/>
      <c r="G799" s="519"/>
      <c r="H799" s="519"/>
      <c r="I799" s="519"/>
      <c r="J799" s="519"/>
      <c r="K799" s="519"/>
      <c r="L799" s="519"/>
      <c r="M799" s="519"/>
      <c r="N799" s="549"/>
      <c r="V799" s="228"/>
      <c r="W799" s="229"/>
      <c r="AB799" s="229"/>
      <c r="AC799" s="229"/>
      <c r="AE799" s="229"/>
      <c r="AF799" s="227" t="s">
        <v>848</v>
      </c>
    </row>
    <row r="800" spans="1:32" s="226" customFormat="1" ht="1.5" customHeight="1" x14ac:dyDescent="0.2">
      <c r="A800" s="282"/>
      <c r="B800" s="279"/>
      <c r="C800" s="279"/>
      <c r="D800" s="279"/>
      <c r="E800" s="279"/>
      <c r="F800" s="282"/>
      <c r="G800" s="282"/>
      <c r="H800" s="282"/>
      <c r="I800" s="282"/>
      <c r="J800" s="283"/>
      <c r="K800" s="282"/>
      <c r="L800" s="283"/>
      <c r="M800" s="268"/>
      <c r="N800" s="283"/>
      <c r="V800" s="228"/>
      <c r="W800" s="229"/>
      <c r="AB800" s="229"/>
      <c r="AC800" s="229"/>
      <c r="AE800" s="229"/>
    </row>
    <row r="801" spans="1:31" s="226" customFormat="1" ht="12" customHeight="1" x14ac:dyDescent="0.2">
      <c r="A801" s="284"/>
      <c r="B801" s="285"/>
      <c r="C801" s="550" t="s">
        <v>884</v>
      </c>
      <c r="D801" s="550"/>
      <c r="E801" s="550"/>
      <c r="F801" s="550"/>
      <c r="G801" s="550"/>
      <c r="H801" s="550"/>
      <c r="I801" s="550"/>
      <c r="J801" s="550"/>
      <c r="K801" s="550"/>
      <c r="L801" s="286">
        <v>15058.92</v>
      </c>
      <c r="M801" s="287"/>
      <c r="N801" s="288"/>
      <c r="V801" s="228"/>
      <c r="W801" s="229"/>
      <c r="AB801" s="229"/>
      <c r="AC801" s="229" t="s">
        <v>884</v>
      </c>
      <c r="AE801" s="229"/>
    </row>
    <row r="802" spans="1:31" s="226" customFormat="1" ht="12" customHeight="1" x14ac:dyDescent="0.2">
      <c r="A802" s="538" t="s">
        <v>885</v>
      </c>
      <c r="B802" s="539"/>
      <c r="C802" s="539"/>
      <c r="D802" s="539"/>
      <c r="E802" s="539"/>
      <c r="F802" s="539"/>
      <c r="G802" s="539"/>
      <c r="H802" s="539"/>
      <c r="I802" s="539"/>
      <c r="J802" s="539"/>
      <c r="K802" s="539"/>
      <c r="L802" s="539"/>
      <c r="M802" s="539"/>
      <c r="N802" s="540"/>
      <c r="V802" s="228" t="s">
        <v>885</v>
      </c>
      <c r="W802" s="229"/>
      <c r="AB802" s="229"/>
      <c r="AC802" s="229"/>
      <c r="AE802" s="229"/>
    </row>
    <row r="803" spans="1:31" s="226" customFormat="1" ht="33.75" customHeight="1" x14ac:dyDescent="0.2">
      <c r="A803" s="258">
        <v>115</v>
      </c>
      <c r="B803" s="259" t="s">
        <v>886</v>
      </c>
      <c r="C803" s="541" t="s">
        <v>887</v>
      </c>
      <c r="D803" s="541"/>
      <c r="E803" s="541"/>
      <c r="F803" s="260" t="s">
        <v>888</v>
      </c>
      <c r="G803" s="260"/>
      <c r="H803" s="260"/>
      <c r="I803" s="293">
        <v>0.01</v>
      </c>
      <c r="J803" s="262"/>
      <c r="K803" s="260"/>
      <c r="L803" s="262"/>
      <c r="M803" s="260"/>
      <c r="N803" s="263"/>
      <c r="V803" s="228"/>
      <c r="W803" s="229" t="s">
        <v>887</v>
      </c>
      <c r="AB803" s="229"/>
      <c r="AC803" s="229"/>
      <c r="AE803" s="229"/>
    </row>
    <row r="804" spans="1:31" s="226" customFormat="1" ht="12" customHeight="1" x14ac:dyDescent="0.2">
      <c r="A804" s="290"/>
      <c r="B804" s="291"/>
      <c r="C804" s="519" t="s">
        <v>889</v>
      </c>
      <c r="D804" s="519"/>
      <c r="E804" s="519"/>
      <c r="F804" s="519"/>
      <c r="G804" s="519"/>
      <c r="H804" s="519"/>
      <c r="I804" s="519"/>
      <c r="J804" s="519"/>
      <c r="K804" s="519"/>
      <c r="L804" s="519"/>
      <c r="M804" s="519"/>
      <c r="N804" s="549"/>
      <c r="V804" s="228"/>
      <c r="W804" s="229"/>
      <c r="AB804" s="229"/>
      <c r="AC804" s="229"/>
      <c r="AD804" s="227" t="s">
        <v>889</v>
      </c>
      <c r="AE804" s="229"/>
    </row>
    <row r="805" spans="1:31" s="226" customFormat="1" ht="33.75" customHeight="1" x14ac:dyDescent="0.2">
      <c r="A805" s="264"/>
      <c r="B805" s="265" t="s">
        <v>652</v>
      </c>
      <c r="C805" s="519" t="s">
        <v>464</v>
      </c>
      <c r="D805" s="519"/>
      <c r="E805" s="519"/>
      <c r="F805" s="519"/>
      <c r="G805" s="519"/>
      <c r="H805" s="519"/>
      <c r="I805" s="519"/>
      <c r="J805" s="519"/>
      <c r="K805" s="519"/>
      <c r="L805" s="519"/>
      <c r="M805" s="519"/>
      <c r="N805" s="549"/>
      <c r="V805" s="228"/>
      <c r="W805" s="229"/>
      <c r="X805" s="227" t="s">
        <v>464</v>
      </c>
      <c r="AB805" s="229"/>
      <c r="AC805" s="229"/>
      <c r="AE805" s="229"/>
    </row>
    <row r="806" spans="1:31" s="226" customFormat="1" ht="22.5" customHeight="1" x14ac:dyDescent="0.2">
      <c r="A806" s="264"/>
      <c r="B806" s="265" t="s">
        <v>653</v>
      </c>
      <c r="C806" s="519" t="s">
        <v>465</v>
      </c>
      <c r="D806" s="519"/>
      <c r="E806" s="519"/>
      <c r="F806" s="519"/>
      <c r="G806" s="519"/>
      <c r="H806" s="519"/>
      <c r="I806" s="519"/>
      <c r="J806" s="519"/>
      <c r="K806" s="519"/>
      <c r="L806" s="519"/>
      <c r="M806" s="519"/>
      <c r="N806" s="549"/>
      <c r="V806" s="228"/>
      <c r="W806" s="229"/>
      <c r="X806" s="227" t="s">
        <v>465</v>
      </c>
      <c r="AB806" s="229"/>
      <c r="AC806" s="229"/>
      <c r="AE806" s="229"/>
    </row>
    <row r="807" spans="1:31" s="226" customFormat="1" ht="12" x14ac:dyDescent="0.2">
      <c r="A807" s="266"/>
      <c r="B807" s="267">
        <v>1</v>
      </c>
      <c r="C807" s="519" t="s">
        <v>466</v>
      </c>
      <c r="D807" s="519"/>
      <c r="E807" s="519"/>
      <c r="F807" s="268"/>
      <c r="G807" s="268"/>
      <c r="H807" s="268"/>
      <c r="I807" s="268"/>
      <c r="J807" s="269">
        <v>77.52</v>
      </c>
      <c r="K807" s="271">
        <v>1.38</v>
      </c>
      <c r="L807" s="269">
        <v>1.07</v>
      </c>
      <c r="M807" s="271">
        <v>20.34</v>
      </c>
      <c r="N807" s="272">
        <v>22</v>
      </c>
      <c r="V807" s="228"/>
      <c r="W807" s="229"/>
      <c r="Y807" s="227" t="s">
        <v>466</v>
      </c>
      <c r="AB807" s="229"/>
      <c r="AC807" s="229"/>
      <c r="AE807" s="229"/>
    </row>
    <row r="808" spans="1:31" s="226" customFormat="1" ht="12" x14ac:dyDescent="0.2">
      <c r="A808" s="266"/>
      <c r="B808" s="267">
        <v>2</v>
      </c>
      <c r="C808" s="519" t="s">
        <v>475</v>
      </c>
      <c r="D808" s="519"/>
      <c r="E808" s="519"/>
      <c r="F808" s="268"/>
      <c r="G808" s="268"/>
      <c r="H808" s="268"/>
      <c r="I808" s="268"/>
      <c r="J808" s="269">
        <v>10.09</v>
      </c>
      <c r="K808" s="271">
        <v>1.38</v>
      </c>
      <c r="L808" s="269">
        <v>0.14000000000000001</v>
      </c>
      <c r="M808" s="271">
        <v>9.14</v>
      </c>
      <c r="N808" s="272">
        <v>1</v>
      </c>
      <c r="V808" s="228"/>
      <c r="W808" s="229"/>
      <c r="Y808" s="227" t="s">
        <v>475</v>
      </c>
      <c r="AB808" s="229"/>
      <c r="AC808" s="229"/>
      <c r="AE808" s="229"/>
    </row>
    <row r="809" spans="1:31" s="226" customFormat="1" ht="12" x14ac:dyDescent="0.2">
      <c r="A809" s="266"/>
      <c r="B809" s="265"/>
      <c r="C809" s="547" t="s">
        <v>467</v>
      </c>
      <c r="D809" s="547"/>
      <c r="E809" s="547"/>
      <c r="F809" s="268" t="s">
        <v>654</v>
      </c>
      <c r="G809" s="271">
        <v>6.52</v>
      </c>
      <c r="H809" s="271">
        <v>1.38</v>
      </c>
      <c r="I809" s="294">
        <v>8.9976E-2</v>
      </c>
      <c r="J809" s="269"/>
      <c r="K809" s="268"/>
      <c r="L809" s="269"/>
      <c r="M809" s="268"/>
      <c r="N809" s="272"/>
      <c r="V809" s="228"/>
      <c r="W809" s="229"/>
      <c r="Z809" s="227" t="s">
        <v>467</v>
      </c>
      <c r="AB809" s="229"/>
      <c r="AC809" s="229"/>
      <c r="AE809" s="229"/>
    </row>
    <row r="810" spans="1:31" s="226" customFormat="1" ht="12" customHeight="1" x14ac:dyDescent="0.2">
      <c r="A810" s="266"/>
      <c r="B810" s="265"/>
      <c r="C810" s="548" t="s">
        <v>468</v>
      </c>
      <c r="D810" s="548"/>
      <c r="E810" s="548"/>
      <c r="F810" s="274"/>
      <c r="G810" s="274"/>
      <c r="H810" s="274"/>
      <c r="I810" s="274"/>
      <c r="J810" s="275">
        <v>87.61</v>
      </c>
      <c r="K810" s="274"/>
      <c r="L810" s="275">
        <v>1.21</v>
      </c>
      <c r="M810" s="274"/>
      <c r="N810" s="276"/>
      <c r="V810" s="228"/>
      <c r="W810" s="229"/>
      <c r="AA810" s="227" t="s">
        <v>468</v>
      </c>
      <c r="AB810" s="229"/>
      <c r="AC810" s="229"/>
      <c r="AE810" s="229"/>
    </row>
    <row r="811" spans="1:31" s="226" customFormat="1" ht="12" x14ac:dyDescent="0.2">
      <c r="A811" s="266"/>
      <c r="B811" s="265"/>
      <c r="C811" s="519" t="s">
        <v>469</v>
      </c>
      <c r="D811" s="519"/>
      <c r="E811" s="519"/>
      <c r="F811" s="268"/>
      <c r="G811" s="268"/>
      <c r="H811" s="268"/>
      <c r="I811" s="268"/>
      <c r="J811" s="269"/>
      <c r="K811" s="268"/>
      <c r="L811" s="269">
        <v>1.07</v>
      </c>
      <c r="M811" s="268"/>
      <c r="N811" s="272">
        <v>22</v>
      </c>
      <c r="V811" s="228"/>
      <c r="W811" s="229"/>
      <c r="Z811" s="227" t="s">
        <v>469</v>
      </c>
      <c r="AB811" s="229"/>
      <c r="AC811" s="229"/>
      <c r="AE811" s="229"/>
    </row>
    <row r="812" spans="1:31" s="226" customFormat="1" ht="33.75" customHeight="1" x14ac:dyDescent="0.2">
      <c r="A812" s="266"/>
      <c r="B812" s="265" t="s">
        <v>680</v>
      </c>
      <c r="C812" s="519" t="s">
        <v>470</v>
      </c>
      <c r="D812" s="519"/>
      <c r="E812" s="519"/>
      <c r="F812" s="268" t="s">
        <v>656</v>
      </c>
      <c r="G812" s="277">
        <v>89</v>
      </c>
      <c r="H812" s="268"/>
      <c r="I812" s="277">
        <v>89</v>
      </c>
      <c r="J812" s="269"/>
      <c r="K812" s="268"/>
      <c r="L812" s="269">
        <v>0.95</v>
      </c>
      <c r="M812" s="268"/>
      <c r="N812" s="272">
        <v>20</v>
      </c>
      <c r="V812" s="228"/>
      <c r="W812" s="229"/>
      <c r="Z812" s="227" t="s">
        <v>470</v>
      </c>
      <c r="AB812" s="229"/>
      <c r="AC812" s="229"/>
      <c r="AE812" s="229"/>
    </row>
    <row r="813" spans="1:31" s="226" customFormat="1" ht="33.75" customHeight="1" x14ac:dyDescent="0.2">
      <c r="A813" s="266"/>
      <c r="B813" s="265" t="s">
        <v>681</v>
      </c>
      <c r="C813" s="547" t="s">
        <v>471</v>
      </c>
      <c r="D813" s="547"/>
      <c r="E813" s="547"/>
      <c r="F813" s="268" t="s">
        <v>656</v>
      </c>
      <c r="G813" s="277">
        <v>41</v>
      </c>
      <c r="H813" s="268"/>
      <c r="I813" s="277">
        <v>41</v>
      </c>
      <c r="J813" s="269"/>
      <c r="K813" s="268"/>
      <c r="L813" s="269">
        <v>0.44</v>
      </c>
      <c r="M813" s="268"/>
      <c r="N813" s="272">
        <v>9</v>
      </c>
      <c r="V813" s="228"/>
      <c r="W813" s="229"/>
      <c r="Z813" s="227" t="s">
        <v>471</v>
      </c>
      <c r="AB813" s="229"/>
      <c r="AC813" s="229"/>
      <c r="AE813" s="229"/>
    </row>
    <row r="814" spans="1:31" s="226" customFormat="1" ht="12" customHeight="1" x14ac:dyDescent="0.2">
      <c r="A814" s="278"/>
      <c r="B814" s="279"/>
      <c r="C814" s="550" t="s">
        <v>472</v>
      </c>
      <c r="D814" s="550"/>
      <c r="E814" s="550"/>
      <c r="F814" s="260"/>
      <c r="G814" s="260"/>
      <c r="H814" s="260"/>
      <c r="I814" s="260"/>
      <c r="J814" s="262"/>
      <c r="K814" s="260"/>
      <c r="L814" s="262">
        <v>2.6</v>
      </c>
      <c r="M814" s="274"/>
      <c r="N814" s="263">
        <v>52</v>
      </c>
      <c r="V814" s="228"/>
      <c r="W814" s="229"/>
      <c r="AB814" s="229" t="s">
        <v>472</v>
      </c>
      <c r="AC814" s="229"/>
      <c r="AE814" s="229"/>
    </row>
    <row r="815" spans="1:31" s="226" customFormat="1" ht="33.75" customHeight="1" x14ac:dyDescent="0.2">
      <c r="A815" s="258">
        <v>116</v>
      </c>
      <c r="B815" s="259" t="s">
        <v>890</v>
      </c>
      <c r="C815" s="541" t="s">
        <v>891</v>
      </c>
      <c r="D815" s="541"/>
      <c r="E815" s="541"/>
      <c r="F815" s="260" t="s">
        <v>888</v>
      </c>
      <c r="G815" s="260"/>
      <c r="H815" s="260"/>
      <c r="I815" s="293">
        <v>0.01</v>
      </c>
      <c r="J815" s="262"/>
      <c r="K815" s="260"/>
      <c r="L815" s="262"/>
      <c r="M815" s="260"/>
      <c r="N815" s="263"/>
      <c r="V815" s="228"/>
      <c r="W815" s="229" t="s">
        <v>891</v>
      </c>
      <c r="AB815" s="229"/>
      <c r="AC815" s="229"/>
      <c r="AE815" s="229"/>
    </row>
    <row r="816" spans="1:31" s="226" customFormat="1" ht="12" customHeight="1" x14ac:dyDescent="0.2">
      <c r="A816" s="290"/>
      <c r="B816" s="291"/>
      <c r="C816" s="519" t="s">
        <v>889</v>
      </c>
      <c r="D816" s="519"/>
      <c r="E816" s="519"/>
      <c r="F816" s="519"/>
      <c r="G816" s="519"/>
      <c r="H816" s="519"/>
      <c r="I816" s="519"/>
      <c r="J816" s="519"/>
      <c r="K816" s="519"/>
      <c r="L816" s="519"/>
      <c r="M816" s="519"/>
      <c r="N816" s="549"/>
      <c r="V816" s="228"/>
      <c r="W816" s="229"/>
      <c r="AB816" s="229"/>
      <c r="AC816" s="229"/>
      <c r="AD816" s="227" t="s">
        <v>889</v>
      </c>
      <c r="AE816" s="229"/>
    </row>
    <row r="817" spans="1:31" s="226" customFormat="1" ht="33.75" customHeight="1" x14ac:dyDescent="0.2">
      <c r="A817" s="264"/>
      <c r="B817" s="265" t="s">
        <v>652</v>
      </c>
      <c r="C817" s="519" t="s">
        <v>464</v>
      </c>
      <c r="D817" s="519"/>
      <c r="E817" s="519"/>
      <c r="F817" s="519"/>
      <c r="G817" s="519"/>
      <c r="H817" s="519"/>
      <c r="I817" s="519"/>
      <c r="J817" s="519"/>
      <c r="K817" s="519"/>
      <c r="L817" s="519"/>
      <c r="M817" s="519"/>
      <c r="N817" s="549"/>
      <c r="V817" s="228"/>
      <c r="W817" s="229"/>
      <c r="X817" s="227" t="s">
        <v>464</v>
      </c>
      <c r="AB817" s="229"/>
      <c r="AC817" s="229"/>
      <c r="AE817" s="229"/>
    </row>
    <row r="818" spans="1:31" s="226" customFormat="1" ht="22.5" customHeight="1" x14ac:dyDescent="0.2">
      <c r="A818" s="264"/>
      <c r="B818" s="265" t="s">
        <v>653</v>
      </c>
      <c r="C818" s="519" t="s">
        <v>465</v>
      </c>
      <c r="D818" s="519"/>
      <c r="E818" s="519"/>
      <c r="F818" s="519"/>
      <c r="G818" s="519"/>
      <c r="H818" s="519"/>
      <c r="I818" s="519"/>
      <c r="J818" s="519"/>
      <c r="K818" s="519"/>
      <c r="L818" s="519"/>
      <c r="M818" s="519"/>
      <c r="N818" s="549"/>
      <c r="V818" s="228"/>
      <c r="W818" s="229"/>
      <c r="X818" s="227" t="s">
        <v>465</v>
      </c>
      <c r="AB818" s="229"/>
      <c r="AC818" s="229"/>
      <c r="AE818" s="229"/>
    </row>
    <row r="819" spans="1:31" s="226" customFormat="1" ht="12" x14ac:dyDescent="0.2">
      <c r="A819" s="266"/>
      <c r="B819" s="267">
        <v>1</v>
      </c>
      <c r="C819" s="519" t="s">
        <v>466</v>
      </c>
      <c r="D819" s="519"/>
      <c r="E819" s="519"/>
      <c r="F819" s="268"/>
      <c r="G819" s="268"/>
      <c r="H819" s="268"/>
      <c r="I819" s="268"/>
      <c r="J819" s="269">
        <v>228.96</v>
      </c>
      <c r="K819" s="271">
        <v>1.38</v>
      </c>
      <c r="L819" s="269">
        <v>3.16</v>
      </c>
      <c r="M819" s="271">
        <v>20.34</v>
      </c>
      <c r="N819" s="272">
        <v>64</v>
      </c>
      <c r="V819" s="228"/>
      <c r="W819" s="229"/>
      <c r="Y819" s="227" t="s">
        <v>466</v>
      </c>
      <c r="AB819" s="229"/>
      <c r="AC819" s="229"/>
      <c r="AE819" s="229"/>
    </row>
    <row r="820" spans="1:31" s="226" customFormat="1" ht="12" x14ac:dyDescent="0.2">
      <c r="A820" s="266"/>
      <c r="B820" s="267">
        <v>2</v>
      </c>
      <c r="C820" s="519" t="s">
        <v>475</v>
      </c>
      <c r="D820" s="519"/>
      <c r="E820" s="519"/>
      <c r="F820" s="268"/>
      <c r="G820" s="268"/>
      <c r="H820" s="268"/>
      <c r="I820" s="268"/>
      <c r="J820" s="269">
        <v>33.479999999999997</v>
      </c>
      <c r="K820" s="271">
        <v>1.38</v>
      </c>
      <c r="L820" s="269">
        <v>0.46</v>
      </c>
      <c r="M820" s="271">
        <v>9.14</v>
      </c>
      <c r="N820" s="272">
        <v>4</v>
      </c>
      <c r="V820" s="228"/>
      <c r="W820" s="229"/>
      <c r="Y820" s="227" t="s">
        <v>475</v>
      </c>
      <c r="AB820" s="229"/>
      <c r="AC820" s="229"/>
      <c r="AE820" s="229"/>
    </row>
    <row r="821" spans="1:31" s="226" customFormat="1" ht="12" x14ac:dyDescent="0.2">
      <c r="A821" s="266"/>
      <c r="B821" s="265"/>
      <c r="C821" s="547" t="s">
        <v>467</v>
      </c>
      <c r="D821" s="547"/>
      <c r="E821" s="547"/>
      <c r="F821" s="268" t="s">
        <v>654</v>
      </c>
      <c r="G821" s="280">
        <v>21.6</v>
      </c>
      <c r="H821" s="271">
        <v>1.38</v>
      </c>
      <c r="I821" s="273">
        <v>0.29808000000000001</v>
      </c>
      <c r="J821" s="269"/>
      <c r="K821" s="268"/>
      <c r="L821" s="269"/>
      <c r="M821" s="268"/>
      <c r="N821" s="272"/>
      <c r="V821" s="228"/>
      <c r="W821" s="229"/>
      <c r="Z821" s="227" t="s">
        <v>467</v>
      </c>
      <c r="AB821" s="229"/>
      <c r="AC821" s="229"/>
      <c r="AE821" s="229"/>
    </row>
    <row r="822" spans="1:31" s="226" customFormat="1" ht="12" customHeight="1" x14ac:dyDescent="0.2">
      <c r="A822" s="266"/>
      <c r="B822" s="265"/>
      <c r="C822" s="548" t="s">
        <v>468</v>
      </c>
      <c r="D822" s="548"/>
      <c r="E822" s="548"/>
      <c r="F822" s="274"/>
      <c r="G822" s="274"/>
      <c r="H822" s="274"/>
      <c r="I822" s="274"/>
      <c r="J822" s="275">
        <v>262.44</v>
      </c>
      <c r="K822" s="274"/>
      <c r="L822" s="275">
        <v>3.62</v>
      </c>
      <c r="M822" s="274"/>
      <c r="N822" s="276"/>
      <c r="V822" s="228"/>
      <c r="W822" s="229"/>
      <c r="AA822" s="227" t="s">
        <v>468</v>
      </c>
      <c r="AB822" s="229"/>
      <c r="AC822" s="229"/>
      <c r="AE822" s="229"/>
    </row>
    <row r="823" spans="1:31" s="226" customFormat="1" ht="12" x14ac:dyDescent="0.2">
      <c r="A823" s="266"/>
      <c r="B823" s="265"/>
      <c r="C823" s="519" t="s">
        <v>469</v>
      </c>
      <c r="D823" s="519"/>
      <c r="E823" s="519"/>
      <c r="F823" s="268"/>
      <c r="G823" s="268"/>
      <c r="H823" s="268"/>
      <c r="I823" s="268"/>
      <c r="J823" s="269"/>
      <c r="K823" s="268"/>
      <c r="L823" s="269">
        <v>3.16</v>
      </c>
      <c r="M823" s="268"/>
      <c r="N823" s="272">
        <v>64</v>
      </c>
      <c r="V823" s="228"/>
      <c r="W823" s="229"/>
      <c r="Z823" s="227" t="s">
        <v>469</v>
      </c>
      <c r="AB823" s="229"/>
      <c r="AC823" s="229"/>
      <c r="AE823" s="229"/>
    </row>
    <row r="824" spans="1:31" s="226" customFormat="1" ht="33.75" customHeight="1" x14ac:dyDescent="0.2">
      <c r="A824" s="266"/>
      <c r="B824" s="265" t="s">
        <v>680</v>
      </c>
      <c r="C824" s="519" t="s">
        <v>470</v>
      </c>
      <c r="D824" s="519"/>
      <c r="E824" s="519"/>
      <c r="F824" s="268" t="s">
        <v>656</v>
      </c>
      <c r="G824" s="277">
        <v>89</v>
      </c>
      <c r="H824" s="268"/>
      <c r="I824" s="277">
        <v>89</v>
      </c>
      <c r="J824" s="269"/>
      <c r="K824" s="268"/>
      <c r="L824" s="269">
        <v>2.81</v>
      </c>
      <c r="M824" s="268"/>
      <c r="N824" s="272">
        <v>57</v>
      </c>
      <c r="V824" s="228"/>
      <c r="W824" s="229"/>
      <c r="Z824" s="227" t="s">
        <v>470</v>
      </c>
      <c r="AB824" s="229"/>
      <c r="AC824" s="229"/>
      <c r="AE824" s="229"/>
    </row>
    <row r="825" spans="1:31" s="226" customFormat="1" ht="33.75" customHeight="1" x14ac:dyDescent="0.2">
      <c r="A825" s="266"/>
      <c r="B825" s="265" t="s">
        <v>681</v>
      </c>
      <c r="C825" s="547" t="s">
        <v>471</v>
      </c>
      <c r="D825" s="547"/>
      <c r="E825" s="547"/>
      <c r="F825" s="268" t="s">
        <v>656</v>
      </c>
      <c r="G825" s="277">
        <v>41</v>
      </c>
      <c r="H825" s="268"/>
      <c r="I825" s="277">
        <v>41</v>
      </c>
      <c r="J825" s="269"/>
      <c r="K825" s="268"/>
      <c r="L825" s="269">
        <v>1.3</v>
      </c>
      <c r="M825" s="268"/>
      <c r="N825" s="272">
        <v>26</v>
      </c>
      <c r="V825" s="228"/>
      <c r="W825" s="229"/>
      <c r="Z825" s="227" t="s">
        <v>471</v>
      </c>
      <c r="AB825" s="229"/>
      <c r="AC825" s="229"/>
      <c r="AE825" s="229"/>
    </row>
    <row r="826" spans="1:31" s="226" customFormat="1" ht="12" customHeight="1" x14ac:dyDescent="0.2">
      <c r="A826" s="278"/>
      <c r="B826" s="279"/>
      <c r="C826" s="550" t="s">
        <v>472</v>
      </c>
      <c r="D826" s="550"/>
      <c r="E826" s="550"/>
      <c r="F826" s="260"/>
      <c r="G826" s="260"/>
      <c r="H826" s="260"/>
      <c r="I826" s="260"/>
      <c r="J826" s="262"/>
      <c r="K826" s="260"/>
      <c r="L826" s="262">
        <v>7.73</v>
      </c>
      <c r="M826" s="274"/>
      <c r="N826" s="263">
        <v>151</v>
      </c>
      <c r="V826" s="228"/>
      <c r="W826" s="229"/>
      <c r="AB826" s="229" t="s">
        <v>472</v>
      </c>
      <c r="AC826" s="229"/>
      <c r="AE826" s="229"/>
    </row>
    <row r="827" spans="1:31" s="226" customFormat="1" ht="33.75" customHeight="1" x14ac:dyDescent="0.2">
      <c r="A827" s="258">
        <v>117</v>
      </c>
      <c r="B827" s="259" t="s">
        <v>892</v>
      </c>
      <c r="C827" s="541" t="s">
        <v>893</v>
      </c>
      <c r="D827" s="541"/>
      <c r="E827" s="541"/>
      <c r="F827" s="260" t="s">
        <v>894</v>
      </c>
      <c r="G827" s="260"/>
      <c r="H827" s="260"/>
      <c r="I827" s="293">
        <v>0.01</v>
      </c>
      <c r="J827" s="262"/>
      <c r="K827" s="260"/>
      <c r="L827" s="262"/>
      <c r="M827" s="260"/>
      <c r="N827" s="263"/>
      <c r="V827" s="228"/>
      <c r="W827" s="229" t="s">
        <v>893</v>
      </c>
      <c r="AB827" s="229"/>
      <c r="AC827" s="229"/>
      <c r="AE827" s="229"/>
    </row>
    <row r="828" spans="1:31" s="226" customFormat="1" ht="12" customHeight="1" x14ac:dyDescent="0.2">
      <c r="A828" s="290"/>
      <c r="B828" s="291"/>
      <c r="C828" s="519" t="s">
        <v>889</v>
      </c>
      <c r="D828" s="519"/>
      <c r="E828" s="519"/>
      <c r="F828" s="519"/>
      <c r="G828" s="519"/>
      <c r="H828" s="519"/>
      <c r="I828" s="519"/>
      <c r="J828" s="519"/>
      <c r="K828" s="519"/>
      <c r="L828" s="519"/>
      <c r="M828" s="519"/>
      <c r="N828" s="549"/>
      <c r="V828" s="228"/>
      <c r="W828" s="229"/>
      <c r="AB828" s="229"/>
      <c r="AC828" s="229"/>
      <c r="AD828" s="227" t="s">
        <v>889</v>
      </c>
      <c r="AE828" s="229"/>
    </row>
    <row r="829" spans="1:31" s="226" customFormat="1" ht="33.75" customHeight="1" x14ac:dyDescent="0.2">
      <c r="A829" s="264"/>
      <c r="B829" s="265" t="s">
        <v>652</v>
      </c>
      <c r="C829" s="519" t="s">
        <v>464</v>
      </c>
      <c r="D829" s="519"/>
      <c r="E829" s="519"/>
      <c r="F829" s="519"/>
      <c r="G829" s="519"/>
      <c r="H829" s="519"/>
      <c r="I829" s="519"/>
      <c r="J829" s="519"/>
      <c r="K829" s="519"/>
      <c r="L829" s="519"/>
      <c r="M829" s="519"/>
      <c r="N829" s="549"/>
      <c r="V829" s="228"/>
      <c r="W829" s="229"/>
      <c r="X829" s="227" t="s">
        <v>464</v>
      </c>
      <c r="AB829" s="229"/>
      <c r="AC829" s="229"/>
      <c r="AE829" s="229"/>
    </row>
    <row r="830" spans="1:31" s="226" customFormat="1" ht="22.5" customHeight="1" x14ac:dyDescent="0.2">
      <c r="A830" s="264"/>
      <c r="B830" s="265" t="s">
        <v>653</v>
      </c>
      <c r="C830" s="519" t="s">
        <v>465</v>
      </c>
      <c r="D830" s="519"/>
      <c r="E830" s="519"/>
      <c r="F830" s="519"/>
      <c r="G830" s="519"/>
      <c r="H830" s="519"/>
      <c r="I830" s="519"/>
      <c r="J830" s="519"/>
      <c r="K830" s="519"/>
      <c r="L830" s="519"/>
      <c r="M830" s="519"/>
      <c r="N830" s="549"/>
      <c r="V830" s="228"/>
      <c r="W830" s="229"/>
      <c r="X830" s="227" t="s">
        <v>465</v>
      </c>
      <c r="AB830" s="229"/>
      <c r="AC830" s="229"/>
      <c r="AE830" s="229"/>
    </row>
    <row r="831" spans="1:31" s="226" customFormat="1" ht="12" x14ac:dyDescent="0.2">
      <c r="A831" s="266"/>
      <c r="B831" s="267">
        <v>1</v>
      </c>
      <c r="C831" s="519" t="s">
        <v>466</v>
      </c>
      <c r="D831" s="519"/>
      <c r="E831" s="519"/>
      <c r="F831" s="268"/>
      <c r="G831" s="268"/>
      <c r="H831" s="268"/>
      <c r="I831" s="268"/>
      <c r="J831" s="269">
        <v>160.52000000000001</v>
      </c>
      <c r="K831" s="271">
        <v>1.38</v>
      </c>
      <c r="L831" s="269">
        <v>2.2200000000000002</v>
      </c>
      <c r="M831" s="271">
        <v>20.34</v>
      </c>
      <c r="N831" s="272">
        <v>45</v>
      </c>
      <c r="V831" s="228"/>
      <c r="W831" s="229"/>
      <c r="Y831" s="227" t="s">
        <v>466</v>
      </c>
      <c r="AB831" s="229"/>
      <c r="AC831" s="229"/>
      <c r="AE831" s="229"/>
    </row>
    <row r="832" spans="1:31" s="226" customFormat="1" ht="12" x14ac:dyDescent="0.2">
      <c r="A832" s="266"/>
      <c r="B832" s="267">
        <v>2</v>
      </c>
      <c r="C832" s="519" t="s">
        <v>475</v>
      </c>
      <c r="D832" s="519"/>
      <c r="E832" s="519"/>
      <c r="F832" s="268"/>
      <c r="G832" s="268"/>
      <c r="H832" s="268"/>
      <c r="I832" s="268"/>
      <c r="J832" s="269">
        <v>824.16</v>
      </c>
      <c r="K832" s="271">
        <v>1.38</v>
      </c>
      <c r="L832" s="269">
        <v>11.37</v>
      </c>
      <c r="M832" s="271">
        <v>9.14</v>
      </c>
      <c r="N832" s="272">
        <v>104</v>
      </c>
      <c r="V832" s="228"/>
      <c r="W832" s="229"/>
      <c r="Y832" s="227" t="s">
        <v>475</v>
      </c>
      <c r="AB832" s="229"/>
      <c r="AC832" s="229"/>
      <c r="AE832" s="229"/>
    </row>
    <row r="833" spans="1:31" s="226" customFormat="1" ht="12" x14ac:dyDescent="0.2">
      <c r="A833" s="266"/>
      <c r="B833" s="267">
        <v>3</v>
      </c>
      <c r="C833" s="519" t="s">
        <v>476</v>
      </c>
      <c r="D833" s="519"/>
      <c r="E833" s="519"/>
      <c r="F833" s="268"/>
      <c r="G833" s="268"/>
      <c r="H833" s="268"/>
      <c r="I833" s="268"/>
      <c r="J833" s="269">
        <v>152.52000000000001</v>
      </c>
      <c r="K833" s="271">
        <v>1.38</v>
      </c>
      <c r="L833" s="269">
        <v>2.1</v>
      </c>
      <c r="M833" s="271">
        <v>20.34</v>
      </c>
      <c r="N833" s="272">
        <v>43</v>
      </c>
      <c r="V833" s="228"/>
      <c r="W833" s="229"/>
      <c r="Y833" s="227" t="s">
        <v>476</v>
      </c>
      <c r="AB833" s="229"/>
      <c r="AC833" s="229"/>
      <c r="AE833" s="229"/>
    </row>
    <row r="834" spans="1:31" s="226" customFormat="1" ht="12" x14ac:dyDescent="0.2">
      <c r="A834" s="266"/>
      <c r="B834" s="265"/>
      <c r="C834" s="519" t="s">
        <v>467</v>
      </c>
      <c r="D834" s="519"/>
      <c r="E834" s="519"/>
      <c r="F834" s="268" t="s">
        <v>654</v>
      </c>
      <c r="G834" s="271">
        <v>16.28</v>
      </c>
      <c r="H834" s="271">
        <v>1.38</v>
      </c>
      <c r="I834" s="294">
        <v>0.224664</v>
      </c>
      <c r="J834" s="269"/>
      <c r="K834" s="268"/>
      <c r="L834" s="269"/>
      <c r="M834" s="268"/>
      <c r="N834" s="272"/>
      <c r="V834" s="228"/>
      <c r="W834" s="229"/>
      <c r="Z834" s="227" t="s">
        <v>467</v>
      </c>
      <c r="AB834" s="229"/>
      <c r="AC834" s="229"/>
      <c r="AE834" s="229"/>
    </row>
    <row r="835" spans="1:31" s="226" customFormat="1" ht="12" x14ac:dyDescent="0.2">
      <c r="A835" s="266"/>
      <c r="B835" s="265"/>
      <c r="C835" s="547" t="s">
        <v>478</v>
      </c>
      <c r="D835" s="547"/>
      <c r="E835" s="547"/>
      <c r="F835" s="268" t="s">
        <v>654</v>
      </c>
      <c r="G835" s="271">
        <v>9.34</v>
      </c>
      <c r="H835" s="271">
        <v>1.38</v>
      </c>
      <c r="I835" s="294">
        <v>0.12889200000000001</v>
      </c>
      <c r="J835" s="269"/>
      <c r="K835" s="268"/>
      <c r="L835" s="269"/>
      <c r="M835" s="268"/>
      <c r="N835" s="272"/>
      <c r="V835" s="228"/>
      <c r="W835" s="229"/>
      <c r="Z835" s="227" t="s">
        <v>478</v>
      </c>
      <c r="AB835" s="229"/>
      <c r="AC835" s="229"/>
      <c r="AE835" s="229"/>
    </row>
    <row r="836" spans="1:31" s="226" customFormat="1" ht="12" customHeight="1" x14ac:dyDescent="0.2">
      <c r="A836" s="266"/>
      <c r="B836" s="265"/>
      <c r="C836" s="548" t="s">
        <v>468</v>
      </c>
      <c r="D836" s="548"/>
      <c r="E836" s="548"/>
      <c r="F836" s="274"/>
      <c r="G836" s="274"/>
      <c r="H836" s="274"/>
      <c r="I836" s="274"/>
      <c r="J836" s="275">
        <v>984.68</v>
      </c>
      <c r="K836" s="274"/>
      <c r="L836" s="275">
        <v>13.59</v>
      </c>
      <c r="M836" s="274"/>
      <c r="N836" s="276"/>
      <c r="V836" s="228"/>
      <c r="W836" s="229"/>
      <c r="AA836" s="227" t="s">
        <v>468</v>
      </c>
      <c r="AB836" s="229"/>
      <c r="AC836" s="229"/>
      <c r="AE836" s="229"/>
    </row>
    <row r="837" spans="1:31" s="226" customFormat="1" ht="12" x14ac:dyDescent="0.2">
      <c r="A837" s="266"/>
      <c r="B837" s="265"/>
      <c r="C837" s="519" t="s">
        <v>469</v>
      </c>
      <c r="D837" s="519"/>
      <c r="E837" s="519"/>
      <c r="F837" s="268"/>
      <c r="G837" s="268"/>
      <c r="H837" s="268"/>
      <c r="I837" s="268"/>
      <c r="J837" s="269"/>
      <c r="K837" s="268"/>
      <c r="L837" s="269">
        <v>4.32</v>
      </c>
      <c r="M837" s="268"/>
      <c r="N837" s="272">
        <v>88</v>
      </c>
      <c r="V837" s="228"/>
      <c r="W837" s="229"/>
      <c r="Z837" s="227" t="s">
        <v>469</v>
      </c>
      <c r="AB837" s="229"/>
      <c r="AC837" s="229"/>
      <c r="AE837" s="229"/>
    </row>
    <row r="838" spans="1:31" s="226" customFormat="1" ht="33.75" customHeight="1" x14ac:dyDescent="0.2">
      <c r="A838" s="266"/>
      <c r="B838" s="265" t="s">
        <v>680</v>
      </c>
      <c r="C838" s="519" t="s">
        <v>470</v>
      </c>
      <c r="D838" s="519"/>
      <c r="E838" s="519"/>
      <c r="F838" s="268" t="s">
        <v>656</v>
      </c>
      <c r="G838" s="277">
        <v>89</v>
      </c>
      <c r="H838" s="268"/>
      <c r="I838" s="277">
        <v>89</v>
      </c>
      <c r="J838" s="269"/>
      <c r="K838" s="268"/>
      <c r="L838" s="269">
        <v>3.84</v>
      </c>
      <c r="M838" s="268"/>
      <c r="N838" s="272">
        <v>78</v>
      </c>
      <c r="V838" s="228"/>
      <c r="W838" s="229"/>
      <c r="Z838" s="227" t="s">
        <v>470</v>
      </c>
      <c r="AB838" s="229"/>
      <c r="AC838" s="229"/>
      <c r="AE838" s="229"/>
    </row>
    <row r="839" spans="1:31" s="226" customFormat="1" ht="33.75" customHeight="1" x14ac:dyDescent="0.2">
      <c r="A839" s="266"/>
      <c r="B839" s="265" t="s">
        <v>681</v>
      </c>
      <c r="C839" s="547" t="s">
        <v>471</v>
      </c>
      <c r="D839" s="547"/>
      <c r="E839" s="547"/>
      <c r="F839" s="268" t="s">
        <v>656</v>
      </c>
      <c r="G839" s="277">
        <v>41</v>
      </c>
      <c r="H839" s="268"/>
      <c r="I839" s="277">
        <v>41</v>
      </c>
      <c r="J839" s="269"/>
      <c r="K839" s="268"/>
      <c r="L839" s="269">
        <v>1.77</v>
      </c>
      <c r="M839" s="268"/>
      <c r="N839" s="272">
        <v>36</v>
      </c>
      <c r="V839" s="228"/>
      <c r="W839" s="229"/>
      <c r="Z839" s="227" t="s">
        <v>471</v>
      </c>
      <c r="AB839" s="229"/>
      <c r="AC839" s="229"/>
      <c r="AE839" s="229"/>
    </row>
    <row r="840" spans="1:31" s="226" customFormat="1" ht="12" customHeight="1" x14ac:dyDescent="0.2">
      <c r="A840" s="278"/>
      <c r="B840" s="279"/>
      <c r="C840" s="550" t="s">
        <v>472</v>
      </c>
      <c r="D840" s="550"/>
      <c r="E840" s="550"/>
      <c r="F840" s="260"/>
      <c r="G840" s="260"/>
      <c r="H840" s="260"/>
      <c r="I840" s="260"/>
      <c r="J840" s="262"/>
      <c r="K840" s="260"/>
      <c r="L840" s="262">
        <v>19.2</v>
      </c>
      <c r="M840" s="274"/>
      <c r="N840" s="263">
        <v>263</v>
      </c>
      <c r="V840" s="228"/>
      <c r="W840" s="229"/>
      <c r="AB840" s="229" t="s">
        <v>472</v>
      </c>
      <c r="AC840" s="229"/>
      <c r="AE840" s="229"/>
    </row>
    <row r="841" spans="1:31" s="226" customFormat="1" ht="56.25" customHeight="1" x14ac:dyDescent="0.2">
      <c r="A841" s="258">
        <v>118</v>
      </c>
      <c r="B841" s="259" t="s">
        <v>895</v>
      </c>
      <c r="C841" s="541" t="s">
        <v>896</v>
      </c>
      <c r="D841" s="541"/>
      <c r="E841" s="541"/>
      <c r="F841" s="260" t="s">
        <v>897</v>
      </c>
      <c r="G841" s="260"/>
      <c r="H841" s="260"/>
      <c r="I841" s="293">
        <v>0.01</v>
      </c>
      <c r="J841" s="262"/>
      <c r="K841" s="260"/>
      <c r="L841" s="262"/>
      <c r="M841" s="260"/>
      <c r="N841" s="263"/>
      <c r="V841" s="228"/>
      <c r="W841" s="229" t="s">
        <v>896</v>
      </c>
      <c r="AB841" s="229"/>
      <c r="AC841" s="229"/>
      <c r="AE841" s="229"/>
    </row>
    <row r="842" spans="1:31" s="226" customFormat="1" ht="12" customHeight="1" x14ac:dyDescent="0.2">
      <c r="A842" s="290"/>
      <c r="B842" s="291"/>
      <c r="C842" s="519" t="s">
        <v>889</v>
      </c>
      <c r="D842" s="519"/>
      <c r="E842" s="519"/>
      <c r="F842" s="519"/>
      <c r="G842" s="519"/>
      <c r="H842" s="519"/>
      <c r="I842" s="519"/>
      <c r="J842" s="519"/>
      <c r="K842" s="519"/>
      <c r="L842" s="519"/>
      <c r="M842" s="519"/>
      <c r="N842" s="549"/>
      <c r="V842" s="228"/>
      <c r="W842" s="229"/>
      <c r="AB842" s="229"/>
      <c r="AC842" s="229"/>
      <c r="AD842" s="227" t="s">
        <v>889</v>
      </c>
      <c r="AE842" s="229"/>
    </row>
    <row r="843" spans="1:31" s="226" customFormat="1" ht="33.75" customHeight="1" x14ac:dyDescent="0.2">
      <c r="A843" s="264"/>
      <c r="B843" s="265" t="s">
        <v>652</v>
      </c>
      <c r="C843" s="519" t="s">
        <v>464</v>
      </c>
      <c r="D843" s="519"/>
      <c r="E843" s="519"/>
      <c r="F843" s="519"/>
      <c r="G843" s="519"/>
      <c r="H843" s="519"/>
      <c r="I843" s="519"/>
      <c r="J843" s="519"/>
      <c r="K843" s="519"/>
      <c r="L843" s="519"/>
      <c r="M843" s="519"/>
      <c r="N843" s="549"/>
      <c r="V843" s="228"/>
      <c r="W843" s="229"/>
      <c r="X843" s="227" t="s">
        <v>464</v>
      </c>
      <c r="AB843" s="229"/>
      <c r="AC843" s="229"/>
      <c r="AE843" s="229"/>
    </row>
    <row r="844" spans="1:31" s="226" customFormat="1" ht="22.5" customHeight="1" x14ac:dyDescent="0.2">
      <c r="A844" s="264"/>
      <c r="B844" s="265" t="s">
        <v>653</v>
      </c>
      <c r="C844" s="519" t="s">
        <v>465</v>
      </c>
      <c r="D844" s="519"/>
      <c r="E844" s="519"/>
      <c r="F844" s="519"/>
      <c r="G844" s="519"/>
      <c r="H844" s="519"/>
      <c r="I844" s="519"/>
      <c r="J844" s="519"/>
      <c r="K844" s="519"/>
      <c r="L844" s="519"/>
      <c r="M844" s="519"/>
      <c r="N844" s="549"/>
      <c r="V844" s="228"/>
      <c r="W844" s="229"/>
      <c r="X844" s="227" t="s">
        <v>465</v>
      </c>
      <c r="AB844" s="229"/>
      <c r="AC844" s="229"/>
      <c r="AE844" s="229"/>
    </row>
    <row r="845" spans="1:31" s="226" customFormat="1" ht="12" x14ac:dyDescent="0.2">
      <c r="A845" s="266"/>
      <c r="B845" s="267">
        <v>2</v>
      </c>
      <c r="C845" s="519" t="s">
        <v>475</v>
      </c>
      <c r="D845" s="519"/>
      <c r="E845" s="519"/>
      <c r="F845" s="268"/>
      <c r="G845" s="268"/>
      <c r="H845" s="268"/>
      <c r="I845" s="268"/>
      <c r="J845" s="269">
        <v>311.39</v>
      </c>
      <c r="K845" s="271">
        <v>1.38</v>
      </c>
      <c r="L845" s="269">
        <v>4.3</v>
      </c>
      <c r="M845" s="271">
        <v>9.14</v>
      </c>
      <c r="N845" s="272">
        <v>39</v>
      </c>
      <c r="V845" s="228"/>
      <c r="W845" s="229"/>
      <c r="Y845" s="227" t="s">
        <v>475</v>
      </c>
      <c r="AB845" s="229"/>
      <c r="AC845" s="229"/>
      <c r="AE845" s="229"/>
    </row>
    <row r="846" spans="1:31" s="226" customFormat="1" ht="12" x14ac:dyDescent="0.2">
      <c r="A846" s="266"/>
      <c r="B846" s="267">
        <v>3</v>
      </c>
      <c r="C846" s="519" t="s">
        <v>476</v>
      </c>
      <c r="D846" s="519"/>
      <c r="E846" s="519"/>
      <c r="F846" s="268"/>
      <c r="G846" s="268"/>
      <c r="H846" s="268"/>
      <c r="I846" s="268"/>
      <c r="J846" s="269">
        <v>42.58</v>
      </c>
      <c r="K846" s="271">
        <v>1.38</v>
      </c>
      <c r="L846" s="269">
        <v>0.59</v>
      </c>
      <c r="M846" s="271">
        <v>20.34</v>
      </c>
      <c r="N846" s="272">
        <v>12</v>
      </c>
      <c r="V846" s="228"/>
      <c r="W846" s="229"/>
      <c r="Y846" s="227" t="s">
        <v>476</v>
      </c>
      <c r="AB846" s="229"/>
      <c r="AC846" s="229"/>
      <c r="AE846" s="229"/>
    </row>
    <row r="847" spans="1:31" s="226" customFormat="1" ht="12" x14ac:dyDescent="0.2">
      <c r="A847" s="266"/>
      <c r="B847" s="265"/>
      <c r="C847" s="547" t="s">
        <v>478</v>
      </c>
      <c r="D847" s="547"/>
      <c r="E847" s="547"/>
      <c r="F847" s="268" t="s">
        <v>654</v>
      </c>
      <c r="G847" s="271">
        <v>2.44</v>
      </c>
      <c r="H847" s="271">
        <v>1.38</v>
      </c>
      <c r="I847" s="294">
        <v>3.3672000000000001E-2</v>
      </c>
      <c r="J847" s="269"/>
      <c r="K847" s="268"/>
      <c r="L847" s="269"/>
      <c r="M847" s="268"/>
      <c r="N847" s="272"/>
      <c r="V847" s="228"/>
      <c r="W847" s="229"/>
      <c r="Z847" s="227" t="s">
        <v>478</v>
      </c>
      <c r="AB847" s="229"/>
      <c r="AC847" s="229"/>
      <c r="AE847" s="229"/>
    </row>
    <row r="848" spans="1:31" s="226" customFormat="1" ht="12" customHeight="1" x14ac:dyDescent="0.2">
      <c r="A848" s="266"/>
      <c r="B848" s="265"/>
      <c r="C848" s="548" t="s">
        <v>468</v>
      </c>
      <c r="D848" s="548"/>
      <c r="E848" s="548"/>
      <c r="F848" s="274"/>
      <c r="G848" s="274"/>
      <c r="H848" s="274"/>
      <c r="I848" s="274"/>
      <c r="J848" s="275">
        <v>311.39</v>
      </c>
      <c r="K848" s="274"/>
      <c r="L848" s="275">
        <v>4.3</v>
      </c>
      <c r="M848" s="274"/>
      <c r="N848" s="276"/>
      <c r="V848" s="228"/>
      <c r="W848" s="229"/>
      <c r="AA848" s="227" t="s">
        <v>468</v>
      </c>
      <c r="AB848" s="229"/>
      <c r="AC848" s="229"/>
      <c r="AE848" s="229"/>
    </row>
    <row r="849" spans="1:31" s="226" customFormat="1" ht="12" x14ac:dyDescent="0.2">
      <c r="A849" s="266"/>
      <c r="B849" s="265"/>
      <c r="C849" s="519" t="s">
        <v>469</v>
      </c>
      <c r="D849" s="519"/>
      <c r="E849" s="519"/>
      <c r="F849" s="268"/>
      <c r="G849" s="268"/>
      <c r="H849" s="268"/>
      <c r="I849" s="268"/>
      <c r="J849" s="269"/>
      <c r="K849" s="268"/>
      <c r="L849" s="269">
        <v>0.59</v>
      </c>
      <c r="M849" s="268"/>
      <c r="N849" s="272">
        <v>12</v>
      </c>
      <c r="V849" s="228"/>
      <c r="W849" s="229"/>
      <c r="Z849" s="227" t="s">
        <v>469</v>
      </c>
      <c r="AB849" s="229"/>
      <c r="AC849" s="229"/>
      <c r="AE849" s="229"/>
    </row>
    <row r="850" spans="1:31" s="226" customFormat="1" ht="33.75" customHeight="1" x14ac:dyDescent="0.2">
      <c r="A850" s="266"/>
      <c r="B850" s="265" t="s">
        <v>680</v>
      </c>
      <c r="C850" s="519" t="s">
        <v>470</v>
      </c>
      <c r="D850" s="519"/>
      <c r="E850" s="519"/>
      <c r="F850" s="268" t="s">
        <v>656</v>
      </c>
      <c r="G850" s="277">
        <v>89</v>
      </c>
      <c r="H850" s="268"/>
      <c r="I850" s="277">
        <v>89</v>
      </c>
      <c r="J850" s="269"/>
      <c r="K850" s="268"/>
      <c r="L850" s="269">
        <v>0.53</v>
      </c>
      <c r="M850" s="268"/>
      <c r="N850" s="272">
        <v>11</v>
      </c>
      <c r="V850" s="228"/>
      <c r="W850" s="229"/>
      <c r="Z850" s="227" t="s">
        <v>470</v>
      </c>
      <c r="AB850" s="229"/>
      <c r="AC850" s="229"/>
      <c r="AE850" s="229"/>
    </row>
    <row r="851" spans="1:31" s="226" customFormat="1" ht="33.75" customHeight="1" x14ac:dyDescent="0.2">
      <c r="A851" s="266"/>
      <c r="B851" s="265" t="s">
        <v>681</v>
      </c>
      <c r="C851" s="547" t="s">
        <v>471</v>
      </c>
      <c r="D851" s="547"/>
      <c r="E851" s="547"/>
      <c r="F851" s="268" t="s">
        <v>656</v>
      </c>
      <c r="G851" s="277">
        <v>41</v>
      </c>
      <c r="H851" s="268"/>
      <c r="I851" s="277">
        <v>41</v>
      </c>
      <c r="J851" s="269"/>
      <c r="K851" s="268"/>
      <c r="L851" s="269">
        <v>0.24</v>
      </c>
      <c r="M851" s="268"/>
      <c r="N851" s="272">
        <v>5</v>
      </c>
      <c r="V851" s="228"/>
      <c r="W851" s="229"/>
      <c r="Z851" s="227" t="s">
        <v>471</v>
      </c>
      <c r="AB851" s="229"/>
      <c r="AC851" s="229"/>
      <c r="AE851" s="229"/>
    </row>
    <row r="852" spans="1:31" s="226" customFormat="1" ht="12" customHeight="1" x14ac:dyDescent="0.2">
      <c r="A852" s="278"/>
      <c r="B852" s="279"/>
      <c r="C852" s="550" t="s">
        <v>472</v>
      </c>
      <c r="D852" s="550"/>
      <c r="E852" s="550"/>
      <c r="F852" s="260"/>
      <c r="G852" s="260"/>
      <c r="H852" s="260"/>
      <c r="I852" s="260"/>
      <c r="J852" s="262"/>
      <c r="K852" s="260"/>
      <c r="L852" s="262">
        <v>5.07</v>
      </c>
      <c r="M852" s="274"/>
      <c r="N852" s="263">
        <v>55</v>
      </c>
      <c r="V852" s="228"/>
      <c r="W852" s="229"/>
      <c r="AB852" s="229" t="s">
        <v>472</v>
      </c>
      <c r="AC852" s="229"/>
      <c r="AE852" s="229"/>
    </row>
    <row r="853" spans="1:31" s="226" customFormat="1" ht="33.75" customHeight="1" x14ac:dyDescent="0.2">
      <c r="A853" s="258">
        <v>119</v>
      </c>
      <c r="B853" s="259" t="s">
        <v>898</v>
      </c>
      <c r="C853" s="541" t="s">
        <v>899</v>
      </c>
      <c r="D853" s="541"/>
      <c r="E853" s="541"/>
      <c r="F853" s="260" t="s">
        <v>897</v>
      </c>
      <c r="G853" s="260"/>
      <c r="H853" s="260"/>
      <c r="I853" s="293">
        <v>0.01</v>
      </c>
      <c r="J853" s="262"/>
      <c r="K853" s="260"/>
      <c r="L853" s="262"/>
      <c r="M853" s="260"/>
      <c r="N853" s="263"/>
      <c r="V853" s="228"/>
      <c r="W853" s="229" t="s">
        <v>899</v>
      </c>
      <c r="AB853" s="229"/>
      <c r="AC853" s="229"/>
      <c r="AE853" s="229"/>
    </row>
    <row r="854" spans="1:31" s="226" customFormat="1" ht="12" customHeight="1" x14ac:dyDescent="0.2">
      <c r="A854" s="290"/>
      <c r="B854" s="291"/>
      <c r="C854" s="519" t="s">
        <v>889</v>
      </c>
      <c r="D854" s="519"/>
      <c r="E854" s="519"/>
      <c r="F854" s="519"/>
      <c r="G854" s="519"/>
      <c r="H854" s="519"/>
      <c r="I854" s="519"/>
      <c r="J854" s="519"/>
      <c r="K854" s="519"/>
      <c r="L854" s="519"/>
      <c r="M854" s="519"/>
      <c r="N854" s="549"/>
      <c r="V854" s="228"/>
      <c r="W854" s="229"/>
      <c r="AB854" s="229"/>
      <c r="AC854" s="229"/>
      <c r="AD854" s="227" t="s">
        <v>889</v>
      </c>
      <c r="AE854" s="229"/>
    </row>
    <row r="855" spans="1:31" s="226" customFormat="1" ht="33.75" customHeight="1" x14ac:dyDescent="0.2">
      <c r="A855" s="264"/>
      <c r="B855" s="265" t="s">
        <v>652</v>
      </c>
      <c r="C855" s="519" t="s">
        <v>464</v>
      </c>
      <c r="D855" s="519"/>
      <c r="E855" s="519"/>
      <c r="F855" s="519"/>
      <c r="G855" s="519"/>
      <c r="H855" s="519"/>
      <c r="I855" s="519"/>
      <c r="J855" s="519"/>
      <c r="K855" s="519"/>
      <c r="L855" s="519"/>
      <c r="M855" s="519"/>
      <c r="N855" s="549"/>
      <c r="V855" s="228"/>
      <c r="W855" s="229"/>
      <c r="X855" s="227" t="s">
        <v>464</v>
      </c>
      <c r="AB855" s="229"/>
      <c r="AC855" s="229"/>
      <c r="AE855" s="229"/>
    </row>
    <row r="856" spans="1:31" s="226" customFormat="1" ht="22.5" customHeight="1" x14ac:dyDescent="0.2">
      <c r="A856" s="264"/>
      <c r="B856" s="265" t="s">
        <v>653</v>
      </c>
      <c r="C856" s="519" t="s">
        <v>465</v>
      </c>
      <c r="D856" s="519"/>
      <c r="E856" s="519"/>
      <c r="F856" s="519"/>
      <c r="G856" s="519"/>
      <c r="H856" s="519"/>
      <c r="I856" s="519"/>
      <c r="J856" s="519"/>
      <c r="K856" s="519"/>
      <c r="L856" s="519"/>
      <c r="M856" s="519"/>
      <c r="N856" s="549"/>
      <c r="V856" s="228"/>
      <c r="W856" s="229"/>
      <c r="X856" s="227" t="s">
        <v>465</v>
      </c>
      <c r="AB856" s="229"/>
      <c r="AC856" s="229"/>
      <c r="AE856" s="229"/>
    </row>
    <row r="857" spans="1:31" s="226" customFormat="1" ht="12" x14ac:dyDescent="0.2">
      <c r="A857" s="266"/>
      <c r="B857" s="267">
        <v>2</v>
      </c>
      <c r="C857" s="519" t="s">
        <v>475</v>
      </c>
      <c r="D857" s="519"/>
      <c r="E857" s="519"/>
      <c r="F857" s="268"/>
      <c r="G857" s="268"/>
      <c r="H857" s="268"/>
      <c r="I857" s="268"/>
      <c r="J857" s="269">
        <v>40.840000000000003</v>
      </c>
      <c r="K857" s="271">
        <v>1.38</v>
      </c>
      <c r="L857" s="269">
        <v>0.56000000000000005</v>
      </c>
      <c r="M857" s="271">
        <v>9.14</v>
      </c>
      <c r="N857" s="272">
        <v>5</v>
      </c>
      <c r="V857" s="228"/>
      <c r="W857" s="229"/>
      <c r="Y857" s="227" t="s">
        <v>475</v>
      </c>
      <c r="AB857" s="229"/>
      <c r="AC857" s="229"/>
      <c r="AE857" s="229"/>
    </row>
    <row r="858" spans="1:31" s="226" customFormat="1" ht="12" x14ac:dyDescent="0.2">
      <c r="A858" s="266"/>
      <c r="B858" s="267">
        <v>3</v>
      </c>
      <c r="C858" s="519" t="s">
        <v>476</v>
      </c>
      <c r="D858" s="519"/>
      <c r="E858" s="519"/>
      <c r="F858" s="268"/>
      <c r="G858" s="268"/>
      <c r="H858" s="268"/>
      <c r="I858" s="268"/>
      <c r="J858" s="269">
        <v>5.58</v>
      </c>
      <c r="K858" s="271">
        <v>1.38</v>
      </c>
      <c r="L858" s="269">
        <v>0.08</v>
      </c>
      <c r="M858" s="271">
        <v>20.34</v>
      </c>
      <c r="N858" s="272">
        <v>2</v>
      </c>
      <c r="V858" s="228"/>
      <c r="W858" s="229"/>
      <c r="Y858" s="227" t="s">
        <v>476</v>
      </c>
      <c r="AB858" s="229"/>
      <c r="AC858" s="229"/>
      <c r="AE858" s="229"/>
    </row>
    <row r="859" spans="1:31" s="226" customFormat="1" ht="12" x14ac:dyDescent="0.2">
      <c r="A859" s="266"/>
      <c r="B859" s="265"/>
      <c r="C859" s="547" t="s">
        <v>478</v>
      </c>
      <c r="D859" s="547"/>
      <c r="E859" s="547"/>
      <c r="F859" s="268" t="s">
        <v>654</v>
      </c>
      <c r="G859" s="271">
        <v>0.32</v>
      </c>
      <c r="H859" s="271">
        <v>1.38</v>
      </c>
      <c r="I859" s="294">
        <v>4.4159999999999998E-3</v>
      </c>
      <c r="J859" s="269"/>
      <c r="K859" s="268"/>
      <c r="L859" s="269"/>
      <c r="M859" s="268"/>
      <c r="N859" s="272"/>
      <c r="V859" s="228"/>
      <c r="W859" s="229"/>
      <c r="Z859" s="227" t="s">
        <v>478</v>
      </c>
      <c r="AB859" s="229"/>
      <c r="AC859" s="229"/>
      <c r="AE859" s="229"/>
    </row>
    <row r="860" spans="1:31" s="226" customFormat="1" ht="12" customHeight="1" x14ac:dyDescent="0.2">
      <c r="A860" s="266"/>
      <c r="B860" s="265"/>
      <c r="C860" s="548" t="s">
        <v>468</v>
      </c>
      <c r="D860" s="548"/>
      <c r="E860" s="548"/>
      <c r="F860" s="274"/>
      <c r="G860" s="274"/>
      <c r="H860" s="274"/>
      <c r="I860" s="274"/>
      <c r="J860" s="275">
        <v>40.840000000000003</v>
      </c>
      <c r="K860" s="274"/>
      <c r="L860" s="275">
        <v>0.56000000000000005</v>
      </c>
      <c r="M860" s="274"/>
      <c r="N860" s="276"/>
      <c r="V860" s="228"/>
      <c r="W860" s="229"/>
      <c r="AA860" s="227" t="s">
        <v>468</v>
      </c>
      <c r="AB860" s="229"/>
      <c r="AC860" s="229"/>
      <c r="AE860" s="229"/>
    </row>
    <row r="861" spans="1:31" s="226" customFormat="1" ht="12" x14ac:dyDescent="0.2">
      <c r="A861" s="266"/>
      <c r="B861" s="265"/>
      <c r="C861" s="519" t="s">
        <v>469</v>
      </c>
      <c r="D861" s="519"/>
      <c r="E861" s="519"/>
      <c r="F861" s="268"/>
      <c r="G861" s="268"/>
      <c r="H861" s="268"/>
      <c r="I861" s="268"/>
      <c r="J861" s="269"/>
      <c r="K861" s="268"/>
      <c r="L861" s="269">
        <v>0.08</v>
      </c>
      <c r="M861" s="268"/>
      <c r="N861" s="272">
        <v>2</v>
      </c>
      <c r="V861" s="228"/>
      <c r="W861" s="229"/>
      <c r="Z861" s="227" t="s">
        <v>469</v>
      </c>
      <c r="AB861" s="229"/>
      <c r="AC861" s="229"/>
      <c r="AE861" s="229"/>
    </row>
    <row r="862" spans="1:31" s="226" customFormat="1" ht="33.75" customHeight="1" x14ac:dyDescent="0.2">
      <c r="A862" s="266"/>
      <c r="B862" s="265" t="s">
        <v>680</v>
      </c>
      <c r="C862" s="519" t="s">
        <v>470</v>
      </c>
      <c r="D862" s="519"/>
      <c r="E862" s="519"/>
      <c r="F862" s="268" t="s">
        <v>656</v>
      </c>
      <c r="G862" s="277">
        <v>89</v>
      </c>
      <c r="H862" s="268"/>
      <c r="I862" s="277">
        <v>89</v>
      </c>
      <c r="J862" s="269"/>
      <c r="K862" s="268"/>
      <c r="L862" s="269">
        <v>7.0000000000000007E-2</v>
      </c>
      <c r="M862" s="268"/>
      <c r="N862" s="272">
        <v>2</v>
      </c>
      <c r="V862" s="228"/>
      <c r="W862" s="229"/>
      <c r="Z862" s="227" t="s">
        <v>470</v>
      </c>
      <c r="AB862" s="229"/>
      <c r="AC862" s="229"/>
      <c r="AE862" s="229"/>
    </row>
    <row r="863" spans="1:31" s="226" customFormat="1" ht="33.75" customHeight="1" x14ac:dyDescent="0.2">
      <c r="A863" s="266"/>
      <c r="B863" s="265" t="s">
        <v>681</v>
      </c>
      <c r="C863" s="547" t="s">
        <v>471</v>
      </c>
      <c r="D863" s="547"/>
      <c r="E863" s="547"/>
      <c r="F863" s="268" t="s">
        <v>656</v>
      </c>
      <c r="G863" s="277">
        <v>41</v>
      </c>
      <c r="H863" s="268"/>
      <c r="I863" s="277">
        <v>41</v>
      </c>
      <c r="J863" s="269"/>
      <c r="K863" s="268"/>
      <c r="L863" s="269">
        <v>0.03</v>
      </c>
      <c r="M863" s="268"/>
      <c r="N863" s="272">
        <v>1</v>
      </c>
      <c r="V863" s="228"/>
      <c r="W863" s="229"/>
      <c r="Z863" s="227" t="s">
        <v>471</v>
      </c>
      <c r="AB863" s="229"/>
      <c r="AC863" s="229"/>
      <c r="AE863" s="229"/>
    </row>
    <row r="864" spans="1:31" s="226" customFormat="1" ht="12" customHeight="1" x14ac:dyDescent="0.2">
      <c r="A864" s="278"/>
      <c r="B864" s="279"/>
      <c r="C864" s="550" t="s">
        <v>472</v>
      </c>
      <c r="D864" s="550"/>
      <c r="E864" s="550"/>
      <c r="F864" s="260"/>
      <c r="G864" s="260"/>
      <c r="H864" s="260"/>
      <c r="I864" s="260"/>
      <c r="J864" s="262"/>
      <c r="K864" s="260"/>
      <c r="L864" s="262">
        <v>0.66</v>
      </c>
      <c r="M864" s="274"/>
      <c r="N864" s="263">
        <v>8</v>
      </c>
      <c r="V864" s="228"/>
      <c r="W864" s="229"/>
      <c r="AB864" s="229" t="s">
        <v>472</v>
      </c>
      <c r="AC864" s="229"/>
      <c r="AE864" s="229"/>
    </row>
    <row r="865" spans="1:31" s="226" customFormat="1" ht="45" customHeight="1" x14ac:dyDescent="0.2">
      <c r="A865" s="258">
        <v>120</v>
      </c>
      <c r="B865" s="259" t="s">
        <v>900</v>
      </c>
      <c r="C865" s="541" t="s">
        <v>901</v>
      </c>
      <c r="D865" s="541"/>
      <c r="E865" s="541"/>
      <c r="F865" s="260" t="s">
        <v>897</v>
      </c>
      <c r="G865" s="260"/>
      <c r="H865" s="260"/>
      <c r="I865" s="293">
        <v>0.01</v>
      </c>
      <c r="J865" s="262"/>
      <c r="K865" s="260"/>
      <c r="L865" s="262"/>
      <c r="M865" s="260"/>
      <c r="N865" s="263"/>
      <c r="V865" s="228"/>
      <c r="W865" s="229" t="s">
        <v>901</v>
      </c>
      <c r="AB865" s="229"/>
      <c r="AC865" s="229"/>
      <c r="AE865" s="229"/>
    </row>
    <row r="866" spans="1:31" s="226" customFormat="1" ht="12" customHeight="1" x14ac:dyDescent="0.2">
      <c r="A866" s="290"/>
      <c r="B866" s="291"/>
      <c r="C866" s="519" t="s">
        <v>889</v>
      </c>
      <c r="D866" s="519"/>
      <c r="E866" s="519"/>
      <c r="F866" s="519"/>
      <c r="G866" s="519"/>
      <c r="H866" s="519"/>
      <c r="I866" s="519"/>
      <c r="J866" s="519"/>
      <c r="K866" s="519"/>
      <c r="L866" s="519"/>
      <c r="M866" s="519"/>
      <c r="N866" s="549"/>
      <c r="V866" s="228"/>
      <c r="W866" s="229"/>
      <c r="AB866" s="229"/>
      <c r="AC866" s="229"/>
      <c r="AD866" s="227" t="s">
        <v>889</v>
      </c>
      <c r="AE866" s="229"/>
    </row>
    <row r="867" spans="1:31" s="226" customFormat="1" ht="33.75" customHeight="1" x14ac:dyDescent="0.2">
      <c r="A867" s="264"/>
      <c r="B867" s="265" t="s">
        <v>652</v>
      </c>
      <c r="C867" s="519" t="s">
        <v>464</v>
      </c>
      <c r="D867" s="519"/>
      <c r="E867" s="519"/>
      <c r="F867" s="519"/>
      <c r="G867" s="519"/>
      <c r="H867" s="519"/>
      <c r="I867" s="519"/>
      <c r="J867" s="519"/>
      <c r="K867" s="519"/>
      <c r="L867" s="519"/>
      <c r="M867" s="519"/>
      <c r="N867" s="549"/>
      <c r="V867" s="228"/>
      <c r="W867" s="229"/>
      <c r="X867" s="227" t="s">
        <v>464</v>
      </c>
      <c r="AB867" s="229"/>
      <c r="AC867" s="229"/>
      <c r="AE867" s="229"/>
    </row>
    <row r="868" spans="1:31" s="226" customFormat="1" ht="22.5" customHeight="1" x14ac:dyDescent="0.2">
      <c r="A868" s="264"/>
      <c r="B868" s="265" t="s">
        <v>653</v>
      </c>
      <c r="C868" s="519" t="s">
        <v>465</v>
      </c>
      <c r="D868" s="519"/>
      <c r="E868" s="519"/>
      <c r="F868" s="519"/>
      <c r="G868" s="519"/>
      <c r="H868" s="519"/>
      <c r="I868" s="519"/>
      <c r="J868" s="519"/>
      <c r="K868" s="519"/>
      <c r="L868" s="519"/>
      <c r="M868" s="519"/>
      <c r="N868" s="549"/>
      <c r="V868" s="228"/>
      <c r="W868" s="229"/>
      <c r="X868" s="227" t="s">
        <v>465</v>
      </c>
      <c r="AB868" s="229"/>
      <c r="AC868" s="229"/>
      <c r="AE868" s="229"/>
    </row>
    <row r="869" spans="1:31" s="226" customFormat="1" ht="12" x14ac:dyDescent="0.2">
      <c r="A869" s="266"/>
      <c r="B869" s="267">
        <v>2</v>
      </c>
      <c r="C869" s="519" t="s">
        <v>475</v>
      </c>
      <c r="D869" s="519"/>
      <c r="E869" s="519"/>
      <c r="F869" s="268"/>
      <c r="G869" s="268"/>
      <c r="H869" s="268"/>
      <c r="I869" s="268"/>
      <c r="J869" s="269">
        <v>96.99</v>
      </c>
      <c r="K869" s="271">
        <v>1.38</v>
      </c>
      <c r="L869" s="269">
        <v>1.34</v>
      </c>
      <c r="M869" s="271">
        <v>9.14</v>
      </c>
      <c r="N869" s="272">
        <v>12</v>
      </c>
      <c r="V869" s="228"/>
      <c r="W869" s="229"/>
      <c r="Y869" s="227" t="s">
        <v>475</v>
      </c>
      <c r="AB869" s="229"/>
      <c r="AC869" s="229"/>
      <c r="AE869" s="229"/>
    </row>
    <row r="870" spans="1:31" s="226" customFormat="1" ht="12" x14ac:dyDescent="0.2">
      <c r="A870" s="266"/>
      <c r="B870" s="267">
        <v>3</v>
      </c>
      <c r="C870" s="519" t="s">
        <v>476</v>
      </c>
      <c r="D870" s="519"/>
      <c r="E870" s="519"/>
      <c r="F870" s="268"/>
      <c r="G870" s="268"/>
      <c r="H870" s="268"/>
      <c r="I870" s="268"/>
      <c r="J870" s="269">
        <v>13.26</v>
      </c>
      <c r="K870" s="271">
        <v>1.38</v>
      </c>
      <c r="L870" s="269">
        <v>0.18</v>
      </c>
      <c r="M870" s="271">
        <v>20.34</v>
      </c>
      <c r="N870" s="272">
        <v>4</v>
      </c>
      <c r="V870" s="228"/>
      <c r="W870" s="229"/>
      <c r="Y870" s="227" t="s">
        <v>476</v>
      </c>
      <c r="AB870" s="229"/>
      <c r="AC870" s="229"/>
      <c r="AE870" s="229"/>
    </row>
    <row r="871" spans="1:31" s="226" customFormat="1" ht="12" x14ac:dyDescent="0.2">
      <c r="A871" s="266"/>
      <c r="B871" s="265"/>
      <c r="C871" s="547" t="s">
        <v>478</v>
      </c>
      <c r="D871" s="547"/>
      <c r="E871" s="547"/>
      <c r="F871" s="268" t="s">
        <v>654</v>
      </c>
      <c r="G871" s="271">
        <v>0.76</v>
      </c>
      <c r="H871" s="271">
        <v>1.38</v>
      </c>
      <c r="I871" s="294">
        <v>1.0488000000000001E-2</v>
      </c>
      <c r="J871" s="269"/>
      <c r="K871" s="268"/>
      <c r="L871" s="269"/>
      <c r="M871" s="268"/>
      <c r="N871" s="272"/>
      <c r="V871" s="228"/>
      <c r="W871" s="229"/>
      <c r="Z871" s="227" t="s">
        <v>478</v>
      </c>
      <c r="AB871" s="229"/>
      <c r="AC871" s="229"/>
      <c r="AE871" s="229"/>
    </row>
    <row r="872" spans="1:31" s="226" customFormat="1" ht="12" customHeight="1" x14ac:dyDescent="0.2">
      <c r="A872" s="266"/>
      <c r="B872" s="265"/>
      <c r="C872" s="548" t="s">
        <v>468</v>
      </c>
      <c r="D872" s="548"/>
      <c r="E872" s="548"/>
      <c r="F872" s="274"/>
      <c r="G872" s="274"/>
      <c r="H872" s="274"/>
      <c r="I872" s="274"/>
      <c r="J872" s="275">
        <v>96.99</v>
      </c>
      <c r="K872" s="274"/>
      <c r="L872" s="275">
        <v>1.34</v>
      </c>
      <c r="M872" s="274"/>
      <c r="N872" s="276"/>
      <c r="V872" s="228"/>
      <c r="W872" s="229"/>
      <c r="AA872" s="227" t="s">
        <v>468</v>
      </c>
      <c r="AB872" s="229"/>
      <c r="AC872" s="229"/>
      <c r="AE872" s="229"/>
    </row>
    <row r="873" spans="1:31" s="226" customFormat="1" ht="12" x14ac:dyDescent="0.2">
      <c r="A873" s="266"/>
      <c r="B873" s="265"/>
      <c r="C873" s="519" t="s">
        <v>469</v>
      </c>
      <c r="D873" s="519"/>
      <c r="E873" s="519"/>
      <c r="F873" s="268"/>
      <c r="G873" s="268"/>
      <c r="H873" s="268"/>
      <c r="I873" s="268"/>
      <c r="J873" s="269"/>
      <c r="K873" s="268"/>
      <c r="L873" s="269">
        <v>0.18</v>
      </c>
      <c r="M873" s="268"/>
      <c r="N873" s="272">
        <v>4</v>
      </c>
      <c r="V873" s="228"/>
      <c r="W873" s="229"/>
      <c r="Z873" s="227" t="s">
        <v>469</v>
      </c>
      <c r="AB873" s="229"/>
      <c r="AC873" s="229"/>
      <c r="AE873" s="229"/>
    </row>
    <row r="874" spans="1:31" s="226" customFormat="1" ht="33.75" customHeight="1" x14ac:dyDescent="0.2">
      <c r="A874" s="266"/>
      <c r="B874" s="265" t="s">
        <v>680</v>
      </c>
      <c r="C874" s="519" t="s">
        <v>470</v>
      </c>
      <c r="D874" s="519"/>
      <c r="E874" s="519"/>
      <c r="F874" s="268" t="s">
        <v>656</v>
      </c>
      <c r="G874" s="277">
        <v>89</v>
      </c>
      <c r="H874" s="268"/>
      <c r="I874" s="277">
        <v>89</v>
      </c>
      <c r="J874" s="269"/>
      <c r="K874" s="268"/>
      <c r="L874" s="269">
        <v>0.16</v>
      </c>
      <c r="M874" s="268"/>
      <c r="N874" s="272">
        <v>4</v>
      </c>
      <c r="V874" s="228"/>
      <c r="W874" s="229"/>
      <c r="Z874" s="227" t="s">
        <v>470</v>
      </c>
      <c r="AB874" s="229"/>
      <c r="AC874" s="229"/>
      <c r="AE874" s="229"/>
    </row>
    <row r="875" spans="1:31" s="226" customFormat="1" ht="33.75" customHeight="1" x14ac:dyDescent="0.2">
      <c r="A875" s="266"/>
      <c r="B875" s="265" t="s">
        <v>681</v>
      </c>
      <c r="C875" s="547" t="s">
        <v>471</v>
      </c>
      <c r="D875" s="547"/>
      <c r="E875" s="547"/>
      <c r="F875" s="268" t="s">
        <v>656</v>
      </c>
      <c r="G875" s="277">
        <v>41</v>
      </c>
      <c r="H875" s="268"/>
      <c r="I875" s="277">
        <v>41</v>
      </c>
      <c r="J875" s="269"/>
      <c r="K875" s="268"/>
      <c r="L875" s="269">
        <v>7.0000000000000007E-2</v>
      </c>
      <c r="M875" s="268"/>
      <c r="N875" s="272">
        <v>2</v>
      </c>
      <c r="V875" s="228"/>
      <c r="W875" s="229"/>
      <c r="Z875" s="227" t="s">
        <v>471</v>
      </c>
      <c r="AB875" s="229"/>
      <c r="AC875" s="229"/>
      <c r="AE875" s="229"/>
    </row>
    <row r="876" spans="1:31" s="226" customFormat="1" ht="12" customHeight="1" x14ac:dyDescent="0.2">
      <c r="A876" s="278"/>
      <c r="B876" s="279"/>
      <c r="C876" s="550" t="s">
        <v>472</v>
      </c>
      <c r="D876" s="550"/>
      <c r="E876" s="550"/>
      <c r="F876" s="260"/>
      <c r="G876" s="260"/>
      <c r="H876" s="260"/>
      <c r="I876" s="260"/>
      <c r="J876" s="262"/>
      <c r="K876" s="260"/>
      <c r="L876" s="262">
        <v>1.57</v>
      </c>
      <c r="M876" s="274"/>
      <c r="N876" s="263">
        <v>18</v>
      </c>
      <c r="V876" s="228"/>
      <c r="W876" s="229"/>
      <c r="AB876" s="229" t="s">
        <v>472</v>
      </c>
      <c r="AC876" s="229"/>
      <c r="AE876" s="229"/>
    </row>
    <row r="877" spans="1:31" s="226" customFormat="1" ht="22.5" customHeight="1" x14ac:dyDescent="0.2">
      <c r="A877" s="258">
        <v>121</v>
      </c>
      <c r="B877" s="259" t="s">
        <v>902</v>
      </c>
      <c r="C877" s="541" t="s">
        <v>903</v>
      </c>
      <c r="D877" s="541"/>
      <c r="E877" s="541"/>
      <c r="F877" s="260" t="s">
        <v>904</v>
      </c>
      <c r="G877" s="260"/>
      <c r="H877" s="260"/>
      <c r="I877" s="293">
        <v>0.01</v>
      </c>
      <c r="J877" s="262"/>
      <c r="K877" s="260"/>
      <c r="L877" s="262"/>
      <c r="M877" s="260"/>
      <c r="N877" s="263"/>
      <c r="V877" s="228"/>
      <c r="W877" s="229" t="s">
        <v>903</v>
      </c>
      <c r="AB877" s="229"/>
      <c r="AC877" s="229"/>
      <c r="AE877" s="229"/>
    </row>
    <row r="878" spans="1:31" s="226" customFormat="1" ht="12" customHeight="1" x14ac:dyDescent="0.2">
      <c r="A878" s="290"/>
      <c r="B878" s="291"/>
      <c r="C878" s="519" t="s">
        <v>889</v>
      </c>
      <c r="D878" s="519"/>
      <c r="E878" s="519"/>
      <c r="F878" s="519"/>
      <c r="G878" s="519"/>
      <c r="H878" s="519"/>
      <c r="I878" s="519"/>
      <c r="J878" s="519"/>
      <c r="K878" s="519"/>
      <c r="L878" s="519"/>
      <c r="M878" s="519"/>
      <c r="N878" s="549"/>
      <c r="V878" s="228"/>
      <c r="W878" s="229"/>
      <c r="AB878" s="229"/>
      <c r="AC878" s="229"/>
      <c r="AD878" s="227" t="s">
        <v>889</v>
      </c>
      <c r="AE878" s="229"/>
    </row>
    <row r="879" spans="1:31" s="226" customFormat="1" ht="33.75" customHeight="1" x14ac:dyDescent="0.2">
      <c r="A879" s="264"/>
      <c r="B879" s="265" t="s">
        <v>652</v>
      </c>
      <c r="C879" s="519" t="s">
        <v>464</v>
      </c>
      <c r="D879" s="519"/>
      <c r="E879" s="519"/>
      <c r="F879" s="519"/>
      <c r="G879" s="519"/>
      <c r="H879" s="519"/>
      <c r="I879" s="519"/>
      <c r="J879" s="519"/>
      <c r="K879" s="519"/>
      <c r="L879" s="519"/>
      <c r="M879" s="519"/>
      <c r="N879" s="549"/>
      <c r="V879" s="228"/>
      <c r="W879" s="229"/>
      <c r="X879" s="227" t="s">
        <v>464</v>
      </c>
      <c r="AB879" s="229"/>
      <c r="AC879" s="229"/>
      <c r="AE879" s="229"/>
    </row>
    <row r="880" spans="1:31" s="226" customFormat="1" ht="22.5" customHeight="1" x14ac:dyDescent="0.2">
      <c r="A880" s="264"/>
      <c r="B880" s="265" t="s">
        <v>653</v>
      </c>
      <c r="C880" s="519" t="s">
        <v>465</v>
      </c>
      <c r="D880" s="519"/>
      <c r="E880" s="519"/>
      <c r="F880" s="519"/>
      <c r="G880" s="519"/>
      <c r="H880" s="519"/>
      <c r="I880" s="519"/>
      <c r="J880" s="519"/>
      <c r="K880" s="519"/>
      <c r="L880" s="519"/>
      <c r="M880" s="519"/>
      <c r="N880" s="549"/>
      <c r="V880" s="228"/>
      <c r="W880" s="229"/>
      <c r="X880" s="227" t="s">
        <v>465</v>
      </c>
      <c r="AB880" s="229"/>
      <c r="AC880" s="229"/>
      <c r="AE880" s="229"/>
    </row>
    <row r="881" spans="1:31" s="226" customFormat="1" ht="12" x14ac:dyDescent="0.2">
      <c r="A881" s="266"/>
      <c r="B881" s="267">
        <v>2</v>
      </c>
      <c r="C881" s="519" t="s">
        <v>475</v>
      </c>
      <c r="D881" s="519"/>
      <c r="E881" s="519"/>
      <c r="F881" s="268"/>
      <c r="G881" s="268"/>
      <c r="H881" s="268"/>
      <c r="I881" s="268"/>
      <c r="J881" s="269">
        <v>277.45999999999998</v>
      </c>
      <c r="K881" s="271">
        <v>1.38</v>
      </c>
      <c r="L881" s="269">
        <v>3.83</v>
      </c>
      <c r="M881" s="271">
        <v>9.14</v>
      </c>
      <c r="N881" s="272">
        <v>35</v>
      </c>
      <c r="V881" s="228"/>
      <c r="W881" s="229"/>
      <c r="Y881" s="227" t="s">
        <v>475</v>
      </c>
      <c r="AB881" s="229"/>
      <c r="AC881" s="229"/>
      <c r="AE881" s="229"/>
    </row>
    <row r="882" spans="1:31" s="226" customFormat="1" ht="12" x14ac:dyDescent="0.2">
      <c r="A882" s="266"/>
      <c r="B882" s="267">
        <v>3</v>
      </c>
      <c r="C882" s="519" t="s">
        <v>476</v>
      </c>
      <c r="D882" s="519"/>
      <c r="E882" s="519"/>
      <c r="F882" s="268"/>
      <c r="G882" s="268"/>
      <c r="H882" s="268"/>
      <c r="I882" s="268"/>
      <c r="J882" s="269">
        <v>38.049999999999997</v>
      </c>
      <c r="K882" s="271">
        <v>1.38</v>
      </c>
      <c r="L882" s="269">
        <v>0.53</v>
      </c>
      <c r="M882" s="271">
        <v>20.34</v>
      </c>
      <c r="N882" s="272">
        <v>11</v>
      </c>
      <c r="V882" s="228"/>
      <c r="W882" s="229"/>
      <c r="Y882" s="227" t="s">
        <v>476</v>
      </c>
      <c r="AB882" s="229"/>
      <c r="AC882" s="229"/>
      <c r="AE882" s="229"/>
    </row>
    <row r="883" spans="1:31" s="226" customFormat="1" ht="12" x14ac:dyDescent="0.2">
      <c r="A883" s="266"/>
      <c r="B883" s="265"/>
      <c r="C883" s="547" t="s">
        <v>478</v>
      </c>
      <c r="D883" s="547"/>
      <c r="E883" s="547"/>
      <c r="F883" s="268" t="s">
        <v>654</v>
      </c>
      <c r="G883" s="271">
        <v>2.33</v>
      </c>
      <c r="H883" s="271">
        <v>1.38</v>
      </c>
      <c r="I883" s="294">
        <v>3.2154000000000002E-2</v>
      </c>
      <c r="J883" s="269"/>
      <c r="K883" s="268"/>
      <c r="L883" s="269"/>
      <c r="M883" s="268"/>
      <c r="N883" s="272"/>
      <c r="V883" s="228"/>
      <c r="W883" s="229"/>
      <c r="Z883" s="227" t="s">
        <v>478</v>
      </c>
      <c r="AB883" s="229"/>
      <c r="AC883" s="229"/>
      <c r="AE883" s="229"/>
    </row>
    <row r="884" spans="1:31" s="226" customFormat="1" ht="12" customHeight="1" x14ac:dyDescent="0.2">
      <c r="A884" s="266"/>
      <c r="B884" s="265"/>
      <c r="C884" s="548" t="s">
        <v>468</v>
      </c>
      <c r="D884" s="548"/>
      <c r="E884" s="548"/>
      <c r="F884" s="274"/>
      <c r="G884" s="274"/>
      <c r="H884" s="274"/>
      <c r="I884" s="274"/>
      <c r="J884" s="275">
        <v>277.45999999999998</v>
      </c>
      <c r="K884" s="274"/>
      <c r="L884" s="275">
        <v>3.83</v>
      </c>
      <c r="M884" s="274"/>
      <c r="N884" s="276"/>
      <c r="V884" s="228"/>
      <c r="W884" s="229"/>
      <c r="AA884" s="227" t="s">
        <v>468</v>
      </c>
      <c r="AB884" s="229"/>
      <c r="AC884" s="229"/>
      <c r="AE884" s="229"/>
    </row>
    <row r="885" spans="1:31" s="226" customFormat="1" ht="12" x14ac:dyDescent="0.2">
      <c r="A885" s="266"/>
      <c r="B885" s="265"/>
      <c r="C885" s="519" t="s">
        <v>469</v>
      </c>
      <c r="D885" s="519"/>
      <c r="E885" s="519"/>
      <c r="F885" s="268"/>
      <c r="G885" s="268"/>
      <c r="H885" s="268"/>
      <c r="I885" s="268"/>
      <c r="J885" s="269"/>
      <c r="K885" s="268"/>
      <c r="L885" s="269">
        <v>0.53</v>
      </c>
      <c r="M885" s="268"/>
      <c r="N885" s="272">
        <v>11</v>
      </c>
      <c r="V885" s="228"/>
      <c r="W885" s="229"/>
      <c r="Z885" s="227" t="s">
        <v>469</v>
      </c>
      <c r="AB885" s="229"/>
      <c r="AC885" s="229"/>
      <c r="AE885" s="229"/>
    </row>
    <row r="886" spans="1:31" s="226" customFormat="1" ht="33.75" customHeight="1" x14ac:dyDescent="0.2">
      <c r="A886" s="266"/>
      <c r="B886" s="265" t="s">
        <v>680</v>
      </c>
      <c r="C886" s="519" t="s">
        <v>470</v>
      </c>
      <c r="D886" s="519"/>
      <c r="E886" s="519"/>
      <c r="F886" s="268" t="s">
        <v>656</v>
      </c>
      <c r="G886" s="277">
        <v>89</v>
      </c>
      <c r="H886" s="268"/>
      <c r="I886" s="277">
        <v>89</v>
      </c>
      <c r="J886" s="269"/>
      <c r="K886" s="268"/>
      <c r="L886" s="269">
        <v>0.47</v>
      </c>
      <c r="M886" s="268"/>
      <c r="N886" s="272">
        <v>10</v>
      </c>
      <c r="V886" s="228"/>
      <c r="W886" s="229"/>
      <c r="Z886" s="227" t="s">
        <v>470</v>
      </c>
      <c r="AB886" s="229"/>
      <c r="AC886" s="229"/>
      <c r="AE886" s="229"/>
    </row>
    <row r="887" spans="1:31" s="226" customFormat="1" ht="33.75" customHeight="1" x14ac:dyDescent="0.2">
      <c r="A887" s="266"/>
      <c r="B887" s="265" t="s">
        <v>681</v>
      </c>
      <c r="C887" s="547" t="s">
        <v>471</v>
      </c>
      <c r="D887" s="547"/>
      <c r="E887" s="547"/>
      <c r="F887" s="268" t="s">
        <v>656</v>
      </c>
      <c r="G887" s="277">
        <v>41</v>
      </c>
      <c r="H887" s="268"/>
      <c r="I887" s="277">
        <v>41</v>
      </c>
      <c r="J887" s="269"/>
      <c r="K887" s="268"/>
      <c r="L887" s="269">
        <v>0.22</v>
      </c>
      <c r="M887" s="268"/>
      <c r="N887" s="272">
        <v>5</v>
      </c>
      <c r="V887" s="228"/>
      <c r="W887" s="229"/>
      <c r="Z887" s="227" t="s">
        <v>471</v>
      </c>
      <c r="AB887" s="229"/>
      <c r="AC887" s="229"/>
      <c r="AE887" s="229"/>
    </row>
    <row r="888" spans="1:31" s="226" customFormat="1" ht="12" customHeight="1" x14ac:dyDescent="0.2">
      <c r="A888" s="278"/>
      <c r="B888" s="279"/>
      <c r="C888" s="550" t="s">
        <v>472</v>
      </c>
      <c r="D888" s="550"/>
      <c r="E888" s="550"/>
      <c r="F888" s="260"/>
      <c r="G888" s="260"/>
      <c r="H888" s="260"/>
      <c r="I888" s="260"/>
      <c r="J888" s="262"/>
      <c r="K888" s="260"/>
      <c r="L888" s="262">
        <v>4.5199999999999996</v>
      </c>
      <c r="M888" s="274"/>
      <c r="N888" s="263">
        <v>50</v>
      </c>
      <c r="V888" s="228"/>
      <c r="W888" s="229"/>
      <c r="AB888" s="229" t="s">
        <v>472</v>
      </c>
      <c r="AC888" s="229"/>
      <c r="AE888" s="229"/>
    </row>
    <row r="889" spans="1:31" s="226" customFormat="1" ht="33.75" customHeight="1" x14ac:dyDescent="0.2">
      <c r="A889" s="258">
        <v>122</v>
      </c>
      <c r="B889" s="259" t="s">
        <v>905</v>
      </c>
      <c r="C889" s="541" t="s">
        <v>906</v>
      </c>
      <c r="D889" s="541"/>
      <c r="E889" s="541"/>
      <c r="F889" s="260" t="s">
        <v>695</v>
      </c>
      <c r="G889" s="260"/>
      <c r="H889" s="260"/>
      <c r="I889" s="302">
        <v>0.12346</v>
      </c>
      <c r="J889" s="262"/>
      <c r="K889" s="260"/>
      <c r="L889" s="262"/>
      <c r="M889" s="260"/>
      <c r="N889" s="263"/>
      <c r="V889" s="228"/>
      <c r="W889" s="229" t="s">
        <v>906</v>
      </c>
      <c r="AB889" s="229"/>
      <c r="AC889" s="229"/>
      <c r="AE889" s="229"/>
    </row>
    <row r="890" spans="1:31" s="226" customFormat="1" ht="12" customHeight="1" x14ac:dyDescent="0.2">
      <c r="A890" s="290"/>
      <c r="B890" s="291"/>
      <c r="C890" s="547" t="s">
        <v>907</v>
      </c>
      <c r="D890" s="547"/>
      <c r="E890" s="547"/>
      <c r="F890" s="547"/>
      <c r="G890" s="547"/>
      <c r="H890" s="547"/>
      <c r="I890" s="547"/>
      <c r="J890" s="547"/>
      <c r="K890" s="547"/>
      <c r="L890" s="547"/>
      <c r="M890" s="547"/>
      <c r="N890" s="554"/>
      <c r="V890" s="228"/>
      <c r="W890" s="229"/>
      <c r="AB890" s="229"/>
      <c r="AC890" s="229"/>
      <c r="AD890" s="227" t="s">
        <v>907</v>
      </c>
      <c r="AE890" s="229"/>
    </row>
    <row r="891" spans="1:31" s="226" customFormat="1" ht="12" customHeight="1" x14ac:dyDescent="0.2">
      <c r="A891" s="266"/>
      <c r="B891" s="265"/>
      <c r="C891" s="548" t="s">
        <v>468</v>
      </c>
      <c r="D891" s="548"/>
      <c r="E891" s="548"/>
      <c r="F891" s="274"/>
      <c r="G891" s="274"/>
      <c r="H891" s="274"/>
      <c r="I891" s="274"/>
      <c r="J891" s="275">
        <v>14.27</v>
      </c>
      <c r="K891" s="274"/>
      <c r="L891" s="275"/>
      <c r="M891" s="274"/>
      <c r="N891" s="276"/>
      <c r="V891" s="228"/>
      <c r="W891" s="229"/>
      <c r="AA891" s="227" t="s">
        <v>468</v>
      </c>
      <c r="AB891" s="229"/>
      <c r="AC891" s="229"/>
      <c r="AE891" s="229"/>
    </row>
    <row r="892" spans="1:31" s="226" customFormat="1" ht="12" x14ac:dyDescent="0.2">
      <c r="A892" s="266"/>
      <c r="B892" s="265"/>
      <c r="C892" s="519" t="s">
        <v>469</v>
      </c>
      <c r="D892" s="519"/>
      <c r="E892" s="519"/>
      <c r="F892" s="268"/>
      <c r="G892" s="268"/>
      <c r="H892" s="268"/>
      <c r="I892" s="268"/>
      <c r="J892" s="269"/>
      <c r="K892" s="268"/>
      <c r="L892" s="269"/>
      <c r="M892" s="268"/>
      <c r="N892" s="272"/>
      <c r="V892" s="228"/>
      <c r="W892" s="229"/>
      <c r="Z892" s="227" t="s">
        <v>469</v>
      </c>
      <c r="AB892" s="229"/>
      <c r="AC892" s="229"/>
      <c r="AE892" s="229"/>
    </row>
    <row r="893" spans="1:31" s="226" customFormat="1" ht="12" customHeight="1" x14ac:dyDescent="0.2">
      <c r="A893" s="266"/>
      <c r="B893" s="265"/>
      <c r="C893" s="519" t="s">
        <v>491</v>
      </c>
      <c r="D893" s="519"/>
      <c r="E893" s="519"/>
      <c r="F893" s="268" t="s">
        <v>656</v>
      </c>
      <c r="G893" s="277">
        <v>0</v>
      </c>
      <c r="H893" s="268"/>
      <c r="I893" s="277">
        <v>0</v>
      </c>
      <c r="J893" s="269"/>
      <c r="K893" s="268"/>
      <c r="L893" s="269"/>
      <c r="M893" s="268"/>
      <c r="N893" s="272"/>
      <c r="V893" s="228"/>
      <c r="W893" s="229"/>
      <c r="Z893" s="227" t="s">
        <v>491</v>
      </c>
      <c r="AB893" s="229"/>
      <c r="AC893" s="229"/>
      <c r="AE893" s="229"/>
    </row>
    <row r="894" spans="1:31" s="226" customFormat="1" ht="12" customHeight="1" x14ac:dyDescent="0.2">
      <c r="A894" s="266"/>
      <c r="B894" s="265"/>
      <c r="C894" s="547" t="s">
        <v>492</v>
      </c>
      <c r="D894" s="547"/>
      <c r="E894" s="547"/>
      <c r="F894" s="268" t="s">
        <v>656</v>
      </c>
      <c r="G894" s="277">
        <v>0</v>
      </c>
      <c r="H894" s="268"/>
      <c r="I894" s="277">
        <v>0</v>
      </c>
      <c r="J894" s="269"/>
      <c r="K894" s="268"/>
      <c r="L894" s="269"/>
      <c r="M894" s="268"/>
      <c r="N894" s="272"/>
      <c r="V894" s="228"/>
      <c r="W894" s="229"/>
      <c r="Z894" s="227" t="s">
        <v>492</v>
      </c>
      <c r="AB894" s="229"/>
      <c r="AC894" s="229"/>
      <c r="AE894" s="229"/>
    </row>
    <row r="895" spans="1:31" s="226" customFormat="1" ht="12" customHeight="1" x14ac:dyDescent="0.2">
      <c r="A895" s="278"/>
      <c r="B895" s="279"/>
      <c r="C895" s="550" t="s">
        <v>472</v>
      </c>
      <c r="D895" s="550"/>
      <c r="E895" s="550"/>
      <c r="F895" s="260"/>
      <c r="G895" s="260"/>
      <c r="H895" s="260"/>
      <c r="I895" s="260"/>
      <c r="J895" s="262"/>
      <c r="K895" s="260"/>
      <c r="L895" s="262">
        <v>0</v>
      </c>
      <c r="M895" s="274"/>
      <c r="N895" s="263">
        <v>0</v>
      </c>
      <c r="V895" s="228"/>
      <c r="W895" s="229"/>
      <c r="AB895" s="229" t="s">
        <v>472</v>
      </c>
      <c r="AC895" s="229"/>
      <c r="AE895" s="229"/>
    </row>
    <row r="896" spans="1:31" s="226" customFormat="1" ht="33.75" customHeight="1" x14ac:dyDescent="0.2">
      <c r="A896" s="258">
        <v>123</v>
      </c>
      <c r="B896" s="259" t="s">
        <v>908</v>
      </c>
      <c r="C896" s="541" t="s">
        <v>909</v>
      </c>
      <c r="D896" s="541"/>
      <c r="E896" s="541"/>
      <c r="F896" s="260" t="s">
        <v>695</v>
      </c>
      <c r="G896" s="260"/>
      <c r="H896" s="260"/>
      <c r="I896" s="302">
        <v>0.12346</v>
      </c>
      <c r="J896" s="262"/>
      <c r="K896" s="260"/>
      <c r="L896" s="262"/>
      <c r="M896" s="260"/>
      <c r="N896" s="263"/>
      <c r="V896" s="228"/>
      <c r="W896" s="229" t="s">
        <v>909</v>
      </c>
      <c r="AB896" s="229"/>
      <c r="AC896" s="229"/>
      <c r="AE896" s="229"/>
    </row>
    <row r="897" spans="1:34" s="226" customFormat="1" ht="12" customHeight="1" x14ac:dyDescent="0.2">
      <c r="A897" s="290"/>
      <c r="B897" s="291"/>
      <c r="C897" s="547" t="s">
        <v>907</v>
      </c>
      <c r="D897" s="547"/>
      <c r="E897" s="547"/>
      <c r="F897" s="547"/>
      <c r="G897" s="547"/>
      <c r="H897" s="547"/>
      <c r="I897" s="547"/>
      <c r="J897" s="547"/>
      <c r="K897" s="547"/>
      <c r="L897" s="547"/>
      <c r="M897" s="547"/>
      <c r="N897" s="554"/>
      <c r="V897" s="228"/>
      <c r="W897" s="229"/>
      <c r="AB897" s="229"/>
      <c r="AC897" s="229"/>
      <c r="AD897" s="227" t="s">
        <v>907</v>
      </c>
      <c r="AE897" s="229"/>
    </row>
    <row r="898" spans="1:34" s="226" customFormat="1" ht="12" customHeight="1" x14ac:dyDescent="0.2">
      <c r="A898" s="266"/>
      <c r="B898" s="265"/>
      <c r="C898" s="548" t="s">
        <v>468</v>
      </c>
      <c r="D898" s="548"/>
      <c r="E898" s="548"/>
      <c r="F898" s="274"/>
      <c r="G898" s="274"/>
      <c r="H898" s="274"/>
      <c r="I898" s="274"/>
      <c r="J898" s="275">
        <v>14.27</v>
      </c>
      <c r="K898" s="274"/>
      <c r="L898" s="275"/>
      <c r="M898" s="274"/>
      <c r="N898" s="276"/>
      <c r="V898" s="228"/>
      <c r="W898" s="229"/>
      <c r="AA898" s="227" t="s">
        <v>468</v>
      </c>
      <c r="AB898" s="229"/>
      <c r="AC898" s="229"/>
      <c r="AE898" s="229"/>
    </row>
    <row r="899" spans="1:34" s="226" customFormat="1" ht="12" x14ac:dyDescent="0.2">
      <c r="A899" s="266"/>
      <c r="B899" s="265"/>
      <c r="C899" s="519" t="s">
        <v>469</v>
      </c>
      <c r="D899" s="519"/>
      <c r="E899" s="519"/>
      <c r="F899" s="268"/>
      <c r="G899" s="268"/>
      <c r="H899" s="268"/>
      <c r="I899" s="268"/>
      <c r="J899" s="269"/>
      <c r="K899" s="268"/>
      <c r="L899" s="269"/>
      <c r="M899" s="268"/>
      <c r="N899" s="272"/>
      <c r="V899" s="228"/>
      <c r="W899" s="229"/>
      <c r="Z899" s="227" t="s">
        <v>469</v>
      </c>
      <c r="AB899" s="229"/>
      <c r="AC899" s="229"/>
      <c r="AE899" s="229"/>
    </row>
    <row r="900" spans="1:34" s="226" customFormat="1" ht="12" customHeight="1" x14ac:dyDescent="0.2">
      <c r="A900" s="266"/>
      <c r="B900" s="265"/>
      <c r="C900" s="519" t="s">
        <v>491</v>
      </c>
      <c r="D900" s="519"/>
      <c r="E900" s="519"/>
      <c r="F900" s="268" t="s">
        <v>656</v>
      </c>
      <c r="G900" s="277">
        <v>0</v>
      </c>
      <c r="H900" s="268"/>
      <c r="I900" s="277">
        <v>0</v>
      </c>
      <c r="J900" s="269"/>
      <c r="K900" s="268"/>
      <c r="L900" s="269"/>
      <c r="M900" s="268"/>
      <c r="N900" s="272"/>
      <c r="V900" s="228"/>
      <c r="W900" s="229"/>
      <c r="Z900" s="227" t="s">
        <v>491</v>
      </c>
      <c r="AB900" s="229"/>
      <c r="AC900" s="229"/>
      <c r="AE900" s="229"/>
    </row>
    <row r="901" spans="1:34" s="226" customFormat="1" ht="12" customHeight="1" x14ac:dyDescent="0.2">
      <c r="A901" s="266"/>
      <c r="B901" s="265"/>
      <c r="C901" s="547" t="s">
        <v>492</v>
      </c>
      <c r="D901" s="547"/>
      <c r="E901" s="547"/>
      <c r="F901" s="268" t="s">
        <v>656</v>
      </c>
      <c r="G901" s="277">
        <v>0</v>
      </c>
      <c r="H901" s="268"/>
      <c r="I901" s="277">
        <v>0</v>
      </c>
      <c r="J901" s="269"/>
      <c r="K901" s="268"/>
      <c r="L901" s="269"/>
      <c r="M901" s="268"/>
      <c r="N901" s="272"/>
      <c r="V901" s="228"/>
      <c r="W901" s="229"/>
      <c r="Z901" s="227" t="s">
        <v>492</v>
      </c>
      <c r="AB901" s="229"/>
      <c r="AC901" s="229"/>
      <c r="AE901" s="229"/>
    </row>
    <row r="902" spans="1:34" s="226" customFormat="1" ht="12" customHeight="1" x14ac:dyDescent="0.2">
      <c r="A902" s="278"/>
      <c r="B902" s="279"/>
      <c r="C902" s="550" t="s">
        <v>472</v>
      </c>
      <c r="D902" s="550"/>
      <c r="E902" s="550"/>
      <c r="F902" s="260"/>
      <c r="G902" s="260"/>
      <c r="H902" s="260"/>
      <c r="I902" s="260"/>
      <c r="J902" s="262"/>
      <c r="K902" s="260"/>
      <c r="L902" s="262">
        <v>0</v>
      </c>
      <c r="M902" s="274"/>
      <c r="N902" s="263">
        <v>0</v>
      </c>
      <c r="V902" s="228"/>
      <c r="W902" s="229"/>
      <c r="AB902" s="229" t="s">
        <v>472</v>
      </c>
      <c r="AC902" s="229"/>
      <c r="AE902" s="229"/>
    </row>
    <row r="903" spans="1:34" s="226" customFormat="1" ht="112.5" customHeight="1" x14ac:dyDescent="0.2">
      <c r="A903" s="258">
        <v>124</v>
      </c>
      <c r="B903" s="259" t="s">
        <v>910</v>
      </c>
      <c r="C903" s="541" t="s">
        <v>911</v>
      </c>
      <c r="D903" s="541"/>
      <c r="E903" s="541"/>
      <c r="F903" s="260" t="s">
        <v>695</v>
      </c>
      <c r="G903" s="260"/>
      <c r="H903" s="260"/>
      <c r="I903" s="302">
        <v>0.12346</v>
      </c>
      <c r="J903" s="262">
        <v>34.39</v>
      </c>
      <c r="K903" s="260"/>
      <c r="L903" s="262">
        <v>4.25</v>
      </c>
      <c r="M903" s="293">
        <v>7.56</v>
      </c>
      <c r="N903" s="263">
        <v>32</v>
      </c>
      <c r="V903" s="228"/>
      <c r="W903" s="229" t="s">
        <v>911</v>
      </c>
      <c r="AB903" s="229"/>
      <c r="AC903" s="229"/>
      <c r="AE903" s="229"/>
    </row>
    <row r="904" spans="1:34" s="226" customFormat="1" ht="12" x14ac:dyDescent="0.2">
      <c r="A904" s="278"/>
      <c r="B904" s="279"/>
      <c r="C904" s="237" t="s">
        <v>698</v>
      </c>
      <c r="D904" s="297"/>
      <c r="E904" s="297"/>
      <c r="F904" s="282"/>
      <c r="G904" s="282"/>
      <c r="H904" s="282"/>
      <c r="I904" s="282"/>
      <c r="J904" s="298"/>
      <c r="K904" s="282"/>
      <c r="L904" s="298"/>
      <c r="M904" s="299"/>
      <c r="N904" s="300"/>
      <c r="V904" s="228"/>
      <c r="W904" s="229"/>
      <c r="AB904" s="229"/>
      <c r="AC904" s="229"/>
      <c r="AE904" s="229"/>
    </row>
    <row r="905" spans="1:34" s="226" customFormat="1" ht="12" customHeight="1" x14ac:dyDescent="0.2">
      <c r="A905" s="290"/>
      <c r="B905" s="291"/>
      <c r="C905" s="519" t="s">
        <v>907</v>
      </c>
      <c r="D905" s="519"/>
      <c r="E905" s="519"/>
      <c r="F905" s="519"/>
      <c r="G905" s="519"/>
      <c r="H905" s="519"/>
      <c r="I905" s="519"/>
      <c r="J905" s="519"/>
      <c r="K905" s="519"/>
      <c r="L905" s="519"/>
      <c r="M905" s="519"/>
      <c r="N905" s="549"/>
      <c r="V905" s="228"/>
      <c r="W905" s="229"/>
      <c r="AB905" s="229"/>
      <c r="AC905" s="229"/>
      <c r="AD905" s="227" t="s">
        <v>907</v>
      </c>
      <c r="AE905" s="229"/>
    </row>
    <row r="906" spans="1:34" s="226" customFormat="1" ht="1.5" customHeight="1" x14ac:dyDescent="0.2">
      <c r="A906" s="282"/>
      <c r="B906" s="279"/>
      <c r="C906" s="279"/>
      <c r="D906" s="279"/>
      <c r="E906" s="279"/>
      <c r="F906" s="282"/>
      <c r="G906" s="282"/>
      <c r="H906" s="282"/>
      <c r="I906" s="282"/>
      <c r="J906" s="283"/>
      <c r="K906" s="282"/>
      <c r="L906" s="283"/>
      <c r="M906" s="268"/>
      <c r="N906" s="283"/>
      <c r="V906" s="228"/>
      <c r="W906" s="229"/>
      <c r="AB906" s="229"/>
      <c r="AC906" s="229"/>
      <c r="AE906" s="229"/>
    </row>
    <row r="907" spans="1:34" s="226" customFormat="1" ht="12" customHeight="1" x14ac:dyDescent="0.2">
      <c r="A907" s="284"/>
      <c r="B907" s="285"/>
      <c r="C907" s="541" t="s">
        <v>912</v>
      </c>
      <c r="D907" s="541"/>
      <c r="E907" s="541"/>
      <c r="F907" s="541"/>
      <c r="G907" s="541"/>
      <c r="H907" s="541"/>
      <c r="I907" s="541"/>
      <c r="J907" s="541"/>
      <c r="K907" s="541"/>
      <c r="L907" s="286">
        <v>45.6</v>
      </c>
      <c r="M907" s="287"/>
      <c r="N907" s="288"/>
      <c r="V907" s="228"/>
      <c r="W907" s="229"/>
      <c r="AB907" s="229"/>
      <c r="AC907" s="229" t="s">
        <v>912</v>
      </c>
      <c r="AE907" s="229"/>
    </row>
    <row r="908" spans="1:34" s="226" customFormat="1" ht="2.25" customHeight="1" x14ac:dyDescent="0.2">
      <c r="B908" s="235"/>
      <c r="C908" s="235"/>
      <c r="D908" s="235"/>
      <c r="E908" s="235"/>
      <c r="F908" s="235"/>
      <c r="G908" s="235"/>
      <c r="H908" s="235"/>
      <c r="I908" s="235"/>
      <c r="J908" s="235"/>
      <c r="K908" s="235"/>
      <c r="L908" s="304"/>
      <c r="M908" s="305"/>
      <c r="N908" s="306"/>
    </row>
    <row r="909" spans="1:34" s="226" customFormat="1" ht="11.25" customHeight="1" x14ac:dyDescent="0.2">
      <c r="A909" s="284"/>
      <c r="B909" s="285"/>
      <c r="C909" s="541" t="s">
        <v>554</v>
      </c>
      <c r="D909" s="541"/>
      <c r="E909" s="541"/>
      <c r="F909" s="541"/>
      <c r="G909" s="541"/>
      <c r="H909" s="541"/>
      <c r="I909" s="541"/>
      <c r="J909" s="541"/>
      <c r="K909" s="541"/>
      <c r="L909" s="286"/>
      <c r="M909" s="307"/>
      <c r="N909" s="288"/>
      <c r="AG909" s="229" t="s">
        <v>554</v>
      </c>
    </row>
    <row r="910" spans="1:34" s="226" customFormat="1" ht="11.25" customHeight="1" x14ac:dyDescent="0.2">
      <c r="A910" s="308"/>
      <c r="B910" s="265"/>
      <c r="C910" s="519" t="s">
        <v>555</v>
      </c>
      <c r="D910" s="519"/>
      <c r="E910" s="519"/>
      <c r="F910" s="519"/>
      <c r="G910" s="519"/>
      <c r="H910" s="519"/>
      <c r="I910" s="519"/>
      <c r="J910" s="519"/>
      <c r="K910" s="519"/>
      <c r="L910" s="309">
        <v>35550.949999999997</v>
      </c>
      <c r="M910" s="310"/>
      <c r="N910" s="311">
        <v>321214</v>
      </c>
      <c r="AG910" s="229"/>
      <c r="AH910" s="227" t="s">
        <v>555</v>
      </c>
    </row>
    <row r="911" spans="1:34" s="226" customFormat="1" ht="11.25" customHeight="1" x14ac:dyDescent="0.2">
      <c r="A911" s="308"/>
      <c r="B911" s="265"/>
      <c r="C911" s="519" t="s">
        <v>556</v>
      </c>
      <c r="D911" s="519"/>
      <c r="E911" s="519"/>
      <c r="F911" s="519"/>
      <c r="G911" s="519"/>
      <c r="H911" s="519"/>
      <c r="I911" s="519"/>
      <c r="J911" s="519"/>
      <c r="K911" s="519"/>
      <c r="L911" s="309"/>
      <c r="M911" s="310"/>
      <c r="N911" s="311"/>
      <c r="AG911" s="229"/>
      <c r="AH911" s="227" t="s">
        <v>556</v>
      </c>
    </row>
    <row r="912" spans="1:34" s="226" customFormat="1" ht="11.25" customHeight="1" x14ac:dyDescent="0.2">
      <c r="A912" s="308"/>
      <c r="B912" s="265"/>
      <c r="C912" s="519" t="s">
        <v>557</v>
      </c>
      <c r="D912" s="519"/>
      <c r="E912" s="519"/>
      <c r="F912" s="519"/>
      <c r="G912" s="519"/>
      <c r="H912" s="519"/>
      <c r="I912" s="519"/>
      <c r="J912" s="519"/>
      <c r="K912" s="519"/>
      <c r="L912" s="309">
        <v>5043.3900000000003</v>
      </c>
      <c r="M912" s="310"/>
      <c r="N912" s="311">
        <v>102579</v>
      </c>
      <c r="AG912" s="229"/>
      <c r="AH912" s="227" t="s">
        <v>557</v>
      </c>
    </row>
    <row r="913" spans="1:34" s="226" customFormat="1" ht="11.25" customHeight="1" x14ac:dyDescent="0.2">
      <c r="A913" s="308"/>
      <c r="B913" s="265"/>
      <c r="C913" s="519" t="s">
        <v>558</v>
      </c>
      <c r="D913" s="519"/>
      <c r="E913" s="519"/>
      <c r="F913" s="519"/>
      <c r="G913" s="519"/>
      <c r="H913" s="519"/>
      <c r="I913" s="519"/>
      <c r="J913" s="519"/>
      <c r="K913" s="519"/>
      <c r="L913" s="309">
        <v>5560.55</v>
      </c>
      <c r="M913" s="310"/>
      <c r="N913" s="311">
        <v>50790</v>
      </c>
      <c r="AG913" s="229"/>
      <c r="AH913" s="227" t="s">
        <v>558</v>
      </c>
    </row>
    <row r="914" spans="1:34" s="226" customFormat="1" ht="11.25" customHeight="1" x14ac:dyDescent="0.2">
      <c r="A914" s="308"/>
      <c r="B914" s="265"/>
      <c r="C914" s="519" t="s">
        <v>559</v>
      </c>
      <c r="D914" s="519"/>
      <c r="E914" s="519"/>
      <c r="F914" s="519"/>
      <c r="G914" s="519"/>
      <c r="H914" s="519"/>
      <c r="I914" s="519"/>
      <c r="J914" s="519"/>
      <c r="K914" s="519"/>
      <c r="L914" s="309">
        <v>549.86</v>
      </c>
      <c r="M914" s="310"/>
      <c r="N914" s="311">
        <v>11187</v>
      </c>
      <c r="AG914" s="229"/>
      <c r="AH914" s="227" t="s">
        <v>559</v>
      </c>
    </row>
    <row r="915" spans="1:34" s="226" customFormat="1" ht="11.25" customHeight="1" x14ac:dyDescent="0.2">
      <c r="A915" s="308"/>
      <c r="B915" s="265"/>
      <c r="C915" s="519" t="s">
        <v>560</v>
      </c>
      <c r="D915" s="519"/>
      <c r="E915" s="519"/>
      <c r="F915" s="519"/>
      <c r="G915" s="519"/>
      <c r="H915" s="519"/>
      <c r="I915" s="519"/>
      <c r="J915" s="519"/>
      <c r="K915" s="519"/>
      <c r="L915" s="309">
        <v>24947.01</v>
      </c>
      <c r="M915" s="310"/>
      <c r="N915" s="311">
        <v>167845</v>
      </c>
      <c r="AG915" s="229"/>
      <c r="AH915" s="227" t="s">
        <v>560</v>
      </c>
    </row>
    <row r="916" spans="1:34" s="226" customFormat="1" ht="11.25" customHeight="1" x14ac:dyDescent="0.2">
      <c r="A916" s="308"/>
      <c r="B916" s="265"/>
      <c r="C916" s="519" t="s">
        <v>561</v>
      </c>
      <c r="D916" s="519"/>
      <c r="E916" s="519"/>
      <c r="F916" s="519"/>
      <c r="G916" s="519"/>
      <c r="H916" s="519"/>
      <c r="I916" s="519"/>
      <c r="J916" s="519"/>
      <c r="K916" s="519"/>
      <c r="L916" s="309">
        <v>30621.67</v>
      </c>
      <c r="M916" s="310"/>
      <c r="N916" s="311">
        <v>298330</v>
      </c>
      <c r="AG916" s="229"/>
      <c r="AH916" s="227" t="s">
        <v>561</v>
      </c>
    </row>
    <row r="917" spans="1:34" s="226" customFormat="1" ht="11.25" customHeight="1" x14ac:dyDescent="0.2">
      <c r="A917" s="308"/>
      <c r="B917" s="265"/>
      <c r="C917" s="519" t="s">
        <v>556</v>
      </c>
      <c r="D917" s="519"/>
      <c r="E917" s="519"/>
      <c r="F917" s="519"/>
      <c r="G917" s="519"/>
      <c r="H917" s="519"/>
      <c r="I917" s="519"/>
      <c r="J917" s="519"/>
      <c r="K917" s="519"/>
      <c r="L917" s="309"/>
      <c r="M917" s="310"/>
      <c r="N917" s="311"/>
      <c r="AG917" s="229"/>
      <c r="AH917" s="227" t="s">
        <v>556</v>
      </c>
    </row>
    <row r="918" spans="1:34" s="226" customFormat="1" ht="11.25" customHeight="1" x14ac:dyDescent="0.2">
      <c r="A918" s="308"/>
      <c r="B918" s="265"/>
      <c r="C918" s="519" t="s">
        <v>562</v>
      </c>
      <c r="D918" s="519"/>
      <c r="E918" s="519"/>
      <c r="F918" s="519"/>
      <c r="G918" s="519"/>
      <c r="H918" s="519"/>
      <c r="I918" s="519"/>
      <c r="J918" s="519"/>
      <c r="K918" s="519"/>
      <c r="L918" s="309">
        <v>2192.23</v>
      </c>
      <c r="M918" s="310"/>
      <c r="N918" s="311">
        <v>44588</v>
      </c>
      <c r="AG918" s="229"/>
      <c r="AH918" s="227" t="s">
        <v>562</v>
      </c>
    </row>
    <row r="919" spans="1:34" s="226" customFormat="1" ht="11.25" customHeight="1" x14ac:dyDescent="0.2">
      <c r="A919" s="308"/>
      <c r="B919" s="265"/>
      <c r="C919" s="519" t="s">
        <v>563</v>
      </c>
      <c r="D919" s="519"/>
      <c r="E919" s="519"/>
      <c r="F919" s="519"/>
      <c r="G919" s="519"/>
      <c r="H919" s="519"/>
      <c r="I919" s="519"/>
      <c r="J919" s="519"/>
      <c r="K919" s="519"/>
      <c r="L919" s="309">
        <v>4409.5</v>
      </c>
      <c r="M919" s="310"/>
      <c r="N919" s="311">
        <v>40269</v>
      </c>
      <c r="AG919" s="229"/>
      <c r="AH919" s="227" t="s">
        <v>563</v>
      </c>
    </row>
    <row r="920" spans="1:34" s="226" customFormat="1" ht="11.25" customHeight="1" x14ac:dyDescent="0.2">
      <c r="A920" s="308"/>
      <c r="B920" s="265"/>
      <c r="C920" s="519" t="s">
        <v>564</v>
      </c>
      <c r="D920" s="519"/>
      <c r="E920" s="519"/>
      <c r="F920" s="519"/>
      <c r="G920" s="519"/>
      <c r="H920" s="519"/>
      <c r="I920" s="519"/>
      <c r="J920" s="519"/>
      <c r="K920" s="519"/>
      <c r="L920" s="309">
        <v>439.99</v>
      </c>
      <c r="M920" s="310"/>
      <c r="N920" s="311">
        <v>8952</v>
      </c>
      <c r="AG920" s="229"/>
      <c r="AH920" s="227" t="s">
        <v>564</v>
      </c>
    </row>
    <row r="921" spans="1:34" s="226" customFormat="1" ht="11.25" customHeight="1" x14ac:dyDescent="0.2">
      <c r="A921" s="308"/>
      <c r="B921" s="265"/>
      <c r="C921" s="519" t="s">
        <v>565</v>
      </c>
      <c r="D921" s="519"/>
      <c r="E921" s="519"/>
      <c r="F921" s="519"/>
      <c r="G921" s="519"/>
      <c r="H921" s="519"/>
      <c r="I921" s="519"/>
      <c r="J921" s="519"/>
      <c r="K921" s="519"/>
      <c r="L921" s="309">
        <v>19901.79</v>
      </c>
      <c r="M921" s="310"/>
      <c r="N921" s="311">
        <v>129706</v>
      </c>
      <c r="AG921" s="229"/>
      <c r="AH921" s="227" t="s">
        <v>565</v>
      </c>
    </row>
    <row r="922" spans="1:34" s="226" customFormat="1" ht="11.25" customHeight="1" x14ac:dyDescent="0.2">
      <c r="A922" s="308"/>
      <c r="B922" s="265"/>
      <c r="C922" s="519" t="s">
        <v>566</v>
      </c>
      <c r="D922" s="519"/>
      <c r="E922" s="519"/>
      <c r="F922" s="519"/>
      <c r="G922" s="519"/>
      <c r="H922" s="519"/>
      <c r="I922" s="519"/>
      <c r="J922" s="519"/>
      <c r="K922" s="519"/>
      <c r="L922" s="309">
        <v>2641.41</v>
      </c>
      <c r="M922" s="310"/>
      <c r="N922" s="311">
        <v>53729</v>
      </c>
      <c r="AG922" s="229"/>
      <c r="AH922" s="227" t="s">
        <v>566</v>
      </c>
    </row>
    <row r="923" spans="1:34" s="226" customFormat="1" ht="11.25" customHeight="1" x14ac:dyDescent="0.2">
      <c r="A923" s="308"/>
      <c r="B923" s="265"/>
      <c r="C923" s="519" t="s">
        <v>567</v>
      </c>
      <c r="D923" s="519"/>
      <c r="E923" s="519"/>
      <c r="F923" s="519"/>
      <c r="G923" s="519"/>
      <c r="H923" s="519"/>
      <c r="I923" s="519"/>
      <c r="J923" s="519"/>
      <c r="K923" s="519"/>
      <c r="L923" s="309">
        <v>1476.74</v>
      </c>
      <c r="M923" s="310"/>
      <c r="N923" s="311">
        <v>30038</v>
      </c>
      <c r="AG923" s="229"/>
      <c r="AH923" s="227" t="s">
        <v>567</v>
      </c>
    </row>
    <row r="924" spans="1:34" s="226" customFormat="1" ht="11.25" customHeight="1" x14ac:dyDescent="0.2">
      <c r="A924" s="308"/>
      <c r="B924" s="265"/>
      <c r="C924" s="519" t="s">
        <v>568</v>
      </c>
      <c r="D924" s="519"/>
      <c r="E924" s="519"/>
      <c r="F924" s="519"/>
      <c r="G924" s="519"/>
      <c r="H924" s="519"/>
      <c r="I924" s="519"/>
      <c r="J924" s="519"/>
      <c r="K924" s="519"/>
      <c r="L924" s="309">
        <v>8622.34</v>
      </c>
      <c r="M924" s="310"/>
      <c r="N924" s="311">
        <v>98009</v>
      </c>
      <c r="AG924" s="229"/>
      <c r="AH924" s="227" t="s">
        <v>568</v>
      </c>
    </row>
    <row r="925" spans="1:34" s="226" customFormat="1" ht="11.25" customHeight="1" x14ac:dyDescent="0.2">
      <c r="A925" s="308"/>
      <c r="B925" s="265"/>
      <c r="C925" s="519" t="s">
        <v>556</v>
      </c>
      <c r="D925" s="519"/>
      <c r="E925" s="519"/>
      <c r="F925" s="519"/>
      <c r="G925" s="519"/>
      <c r="H925" s="519"/>
      <c r="I925" s="519"/>
      <c r="J925" s="519"/>
      <c r="K925" s="519"/>
      <c r="L925" s="309"/>
      <c r="M925" s="310"/>
      <c r="N925" s="311"/>
      <c r="AG925" s="229"/>
      <c r="AH925" s="227" t="s">
        <v>556</v>
      </c>
    </row>
    <row r="926" spans="1:34" s="226" customFormat="1" ht="11.25" customHeight="1" x14ac:dyDescent="0.2">
      <c r="A926" s="308"/>
      <c r="B926" s="265"/>
      <c r="C926" s="519" t="s">
        <v>562</v>
      </c>
      <c r="D926" s="519"/>
      <c r="E926" s="519"/>
      <c r="F926" s="519"/>
      <c r="G926" s="519"/>
      <c r="H926" s="519"/>
      <c r="I926" s="519"/>
      <c r="J926" s="519"/>
      <c r="K926" s="519"/>
      <c r="L926" s="309">
        <v>912.69</v>
      </c>
      <c r="M926" s="310"/>
      <c r="N926" s="311">
        <v>18565</v>
      </c>
      <c r="AG926" s="229"/>
      <c r="AH926" s="227" t="s">
        <v>562</v>
      </c>
    </row>
    <row r="927" spans="1:34" s="226" customFormat="1" ht="11.25" customHeight="1" x14ac:dyDescent="0.2">
      <c r="A927" s="308"/>
      <c r="B927" s="265"/>
      <c r="C927" s="519" t="s">
        <v>563</v>
      </c>
      <c r="D927" s="519"/>
      <c r="E927" s="519"/>
      <c r="F927" s="519"/>
      <c r="G927" s="519"/>
      <c r="H927" s="519"/>
      <c r="I927" s="519"/>
      <c r="J927" s="519"/>
      <c r="K927" s="519"/>
      <c r="L927" s="309">
        <v>1151.05</v>
      </c>
      <c r="M927" s="310"/>
      <c r="N927" s="311">
        <v>10521</v>
      </c>
      <c r="AG927" s="229"/>
      <c r="AH927" s="227" t="s">
        <v>563</v>
      </c>
    </row>
    <row r="928" spans="1:34" s="226" customFormat="1" ht="11.25" customHeight="1" x14ac:dyDescent="0.2">
      <c r="A928" s="308"/>
      <c r="B928" s="265"/>
      <c r="C928" s="519" t="s">
        <v>564</v>
      </c>
      <c r="D928" s="519"/>
      <c r="E928" s="519"/>
      <c r="F928" s="519"/>
      <c r="G928" s="519"/>
      <c r="H928" s="519"/>
      <c r="I928" s="519"/>
      <c r="J928" s="519"/>
      <c r="K928" s="519"/>
      <c r="L928" s="309">
        <v>109.87</v>
      </c>
      <c r="M928" s="310"/>
      <c r="N928" s="311">
        <v>2235</v>
      </c>
      <c r="AG928" s="229"/>
      <c r="AH928" s="227" t="s">
        <v>564</v>
      </c>
    </row>
    <row r="929" spans="1:34" s="226" customFormat="1" ht="11.25" customHeight="1" x14ac:dyDescent="0.2">
      <c r="A929" s="308"/>
      <c r="B929" s="265"/>
      <c r="C929" s="519" t="s">
        <v>565</v>
      </c>
      <c r="D929" s="519"/>
      <c r="E929" s="519"/>
      <c r="F929" s="519"/>
      <c r="G929" s="519"/>
      <c r="H929" s="519"/>
      <c r="I929" s="519"/>
      <c r="J929" s="519"/>
      <c r="K929" s="519"/>
      <c r="L929" s="309">
        <v>5045.22</v>
      </c>
      <c r="M929" s="310"/>
      <c r="N929" s="311">
        <v>38139</v>
      </c>
      <c r="AG929" s="229"/>
      <c r="AH929" s="227" t="s">
        <v>565</v>
      </c>
    </row>
    <row r="930" spans="1:34" s="226" customFormat="1" ht="11.25" customHeight="1" x14ac:dyDescent="0.2">
      <c r="A930" s="308"/>
      <c r="B930" s="265"/>
      <c r="C930" s="519" t="s">
        <v>566</v>
      </c>
      <c r="D930" s="519"/>
      <c r="E930" s="519"/>
      <c r="F930" s="519"/>
      <c r="G930" s="519"/>
      <c r="H930" s="519"/>
      <c r="I930" s="519"/>
      <c r="J930" s="519"/>
      <c r="K930" s="519"/>
      <c r="L930" s="309">
        <v>991.88</v>
      </c>
      <c r="M930" s="310"/>
      <c r="N930" s="311">
        <v>20176</v>
      </c>
      <c r="AG930" s="229"/>
      <c r="AH930" s="227" t="s">
        <v>566</v>
      </c>
    </row>
    <row r="931" spans="1:34" s="226" customFormat="1" ht="11.25" customHeight="1" x14ac:dyDescent="0.2">
      <c r="A931" s="308"/>
      <c r="B931" s="265"/>
      <c r="C931" s="519" t="s">
        <v>567</v>
      </c>
      <c r="D931" s="519"/>
      <c r="E931" s="519"/>
      <c r="F931" s="519"/>
      <c r="G931" s="519"/>
      <c r="H931" s="519"/>
      <c r="I931" s="519"/>
      <c r="J931" s="519"/>
      <c r="K931" s="519"/>
      <c r="L931" s="309">
        <v>521.5</v>
      </c>
      <c r="M931" s="310"/>
      <c r="N931" s="311">
        <v>10608</v>
      </c>
      <c r="AG931" s="229"/>
      <c r="AH931" s="227" t="s">
        <v>567</v>
      </c>
    </row>
    <row r="932" spans="1:34" s="226" customFormat="1" ht="11.25" customHeight="1" x14ac:dyDescent="0.2">
      <c r="A932" s="308"/>
      <c r="B932" s="265"/>
      <c r="C932" s="519" t="s">
        <v>569</v>
      </c>
      <c r="D932" s="519"/>
      <c r="E932" s="519"/>
      <c r="F932" s="519"/>
      <c r="G932" s="519"/>
      <c r="H932" s="519"/>
      <c r="I932" s="519"/>
      <c r="J932" s="519"/>
      <c r="K932" s="519"/>
      <c r="L932" s="309">
        <v>244987.04</v>
      </c>
      <c r="M932" s="310"/>
      <c r="N932" s="311">
        <v>1509120</v>
      </c>
      <c r="AG932" s="229"/>
      <c r="AH932" s="227" t="s">
        <v>569</v>
      </c>
    </row>
    <row r="933" spans="1:34" s="226" customFormat="1" ht="11.25" customHeight="1" x14ac:dyDescent="0.2">
      <c r="A933" s="308"/>
      <c r="B933" s="265"/>
      <c r="C933" s="519" t="s">
        <v>570</v>
      </c>
      <c r="D933" s="519"/>
      <c r="E933" s="519"/>
      <c r="F933" s="519"/>
      <c r="G933" s="519"/>
      <c r="H933" s="519"/>
      <c r="I933" s="519"/>
      <c r="J933" s="519"/>
      <c r="K933" s="519"/>
      <c r="L933" s="309">
        <v>4070.79</v>
      </c>
      <c r="M933" s="310"/>
      <c r="N933" s="311">
        <v>82794</v>
      </c>
      <c r="AG933" s="229"/>
      <c r="AH933" s="227" t="s">
        <v>570</v>
      </c>
    </row>
    <row r="934" spans="1:34" s="226" customFormat="1" ht="11.25" customHeight="1" x14ac:dyDescent="0.2">
      <c r="A934" s="308"/>
      <c r="B934" s="265"/>
      <c r="C934" s="519" t="s">
        <v>571</v>
      </c>
      <c r="D934" s="519"/>
      <c r="E934" s="519"/>
      <c r="F934" s="519"/>
      <c r="G934" s="519"/>
      <c r="H934" s="519"/>
      <c r="I934" s="519"/>
      <c r="J934" s="519"/>
      <c r="K934" s="519"/>
      <c r="L934" s="309">
        <v>4070.79</v>
      </c>
      <c r="M934" s="310"/>
      <c r="N934" s="311">
        <v>82794</v>
      </c>
      <c r="AG934" s="229"/>
      <c r="AH934" s="227" t="s">
        <v>571</v>
      </c>
    </row>
    <row r="935" spans="1:34" s="226" customFormat="1" ht="11.25" customHeight="1" x14ac:dyDescent="0.2">
      <c r="A935" s="308"/>
      <c r="B935" s="265"/>
      <c r="C935" s="519" t="s">
        <v>572</v>
      </c>
      <c r="D935" s="519"/>
      <c r="E935" s="519"/>
      <c r="F935" s="519"/>
      <c r="G935" s="519"/>
      <c r="H935" s="519"/>
      <c r="I935" s="519"/>
      <c r="J935" s="519"/>
      <c r="K935" s="519"/>
      <c r="L935" s="309"/>
      <c r="M935" s="310"/>
      <c r="N935" s="311"/>
      <c r="AG935" s="229"/>
      <c r="AH935" s="227" t="s">
        <v>572</v>
      </c>
    </row>
    <row r="936" spans="1:34" s="226" customFormat="1" ht="11.25" customHeight="1" x14ac:dyDescent="0.2">
      <c r="A936" s="308"/>
      <c r="B936" s="265"/>
      <c r="C936" s="519" t="s">
        <v>573</v>
      </c>
      <c r="D936" s="519"/>
      <c r="E936" s="519"/>
      <c r="F936" s="519"/>
      <c r="G936" s="519"/>
      <c r="H936" s="519"/>
      <c r="I936" s="519"/>
      <c r="J936" s="519"/>
      <c r="K936" s="519"/>
      <c r="L936" s="309">
        <v>1938.47</v>
      </c>
      <c r="M936" s="310"/>
      <c r="N936" s="311">
        <v>39426</v>
      </c>
      <c r="AG936" s="229"/>
      <c r="AH936" s="227" t="s">
        <v>573</v>
      </c>
    </row>
    <row r="937" spans="1:34" s="226" customFormat="1" ht="11.25" customHeight="1" x14ac:dyDescent="0.2">
      <c r="A937" s="308"/>
      <c r="B937" s="265"/>
      <c r="C937" s="519" t="s">
        <v>574</v>
      </c>
      <c r="D937" s="519"/>
      <c r="E937" s="519"/>
      <c r="F937" s="519"/>
      <c r="G937" s="519"/>
      <c r="H937" s="519"/>
      <c r="I937" s="519"/>
      <c r="J937" s="519"/>
      <c r="K937" s="519"/>
      <c r="L937" s="309">
        <v>1434.47</v>
      </c>
      <c r="M937" s="310"/>
      <c r="N937" s="311">
        <v>29174</v>
      </c>
      <c r="AG937" s="229"/>
      <c r="AH937" s="227" t="s">
        <v>574</v>
      </c>
    </row>
    <row r="938" spans="1:34" s="226" customFormat="1" ht="11.25" customHeight="1" x14ac:dyDescent="0.2">
      <c r="A938" s="308"/>
      <c r="B938" s="265"/>
      <c r="C938" s="519" t="s">
        <v>575</v>
      </c>
      <c r="D938" s="519"/>
      <c r="E938" s="519"/>
      <c r="F938" s="519"/>
      <c r="G938" s="519"/>
      <c r="H938" s="519"/>
      <c r="I938" s="519"/>
      <c r="J938" s="519"/>
      <c r="K938" s="519"/>
      <c r="L938" s="309">
        <v>697.85</v>
      </c>
      <c r="M938" s="310"/>
      <c r="N938" s="311">
        <v>14194</v>
      </c>
      <c r="AG938" s="229"/>
      <c r="AH938" s="227" t="s">
        <v>575</v>
      </c>
    </row>
    <row r="939" spans="1:34" s="226" customFormat="1" x14ac:dyDescent="0.2">
      <c r="A939" s="308"/>
      <c r="B939" s="265"/>
      <c r="C939" s="519" t="s">
        <v>576</v>
      </c>
      <c r="D939" s="519"/>
      <c r="E939" s="519"/>
      <c r="F939" s="519"/>
      <c r="G939" s="519"/>
      <c r="H939" s="519"/>
      <c r="I939" s="519"/>
      <c r="J939" s="519"/>
      <c r="K939" s="519"/>
      <c r="L939" s="309">
        <v>288301.84000000003</v>
      </c>
      <c r="M939" s="310"/>
      <c r="N939" s="311">
        <v>1988253</v>
      </c>
      <c r="AG939" s="229"/>
      <c r="AH939" s="227" t="s">
        <v>576</v>
      </c>
    </row>
    <row r="940" spans="1:34" s="226" customFormat="1" ht="11.25" customHeight="1" x14ac:dyDescent="0.2">
      <c r="A940" s="308"/>
      <c r="B940" s="265"/>
      <c r="C940" s="519" t="s">
        <v>577</v>
      </c>
      <c r="D940" s="519"/>
      <c r="E940" s="519"/>
      <c r="F940" s="519"/>
      <c r="G940" s="519"/>
      <c r="H940" s="519"/>
      <c r="I940" s="519"/>
      <c r="J940" s="519"/>
      <c r="K940" s="519"/>
      <c r="L940" s="309">
        <v>5593.25</v>
      </c>
      <c r="M940" s="310"/>
      <c r="N940" s="311">
        <v>113766</v>
      </c>
      <c r="AG940" s="229"/>
      <c r="AH940" s="227" t="s">
        <v>577</v>
      </c>
    </row>
    <row r="941" spans="1:34" s="226" customFormat="1" ht="11.25" customHeight="1" x14ac:dyDescent="0.2">
      <c r="A941" s="308"/>
      <c r="B941" s="265"/>
      <c r="C941" s="519" t="s">
        <v>578</v>
      </c>
      <c r="D941" s="519"/>
      <c r="E941" s="519"/>
      <c r="F941" s="519"/>
      <c r="G941" s="519"/>
      <c r="H941" s="519"/>
      <c r="I941" s="519"/>
      <c r="J941" s="519"/>
      <c r="K941" s="519"/>
      <c r="L941" s="309">
        <v>5067.76</v>
      </c>
      <c r="M941" s="310"/>
      <c r="N941" s="311">
        <v>103079</v>
      </c>
      <c r="AG941" s="229"/>
      <c r="AH941" s="227" t="s">
        <v>578</v>
      </c>
    </row>
    <row r="942" spans="1:34" s="226" customFormat="1" ht="11.25" customHeight="1" x14ac:dyDescent="0.2">
      <c r="A942" s="308"/>
      <c r="B942" s="265"/>
      <c r="C942" s="519" t="s">
        <v>579</v>
      </c>
      <c r="D942" s="519"/>
      <c r="E942" s="519"/>
      <c r="F942" s="519"/>
      <c r="G942" s="519"/>
      <c r="H942" s="519"/>
      <c r="I942" s="519"/>
      <c r="J942" s="519"/>
      <c r="K942" s="519"/>
      <c r="L942" s="309">
        <v>2696.09</v>
      </c>
      <c r="M942" s="310"/>
      <c r="N942" s="311">
        <v>54840</v>
      </c>
      <c r="AG942" s="229"/>
      <c r="AH942" s="227" t="s">
        <v>579</v>
      </c>
    </row>
    <row r="943" spans="1:34" s="226" customFormat="1" ht="11.25" customHeight="1" x14ac:dyDescent="0.2">
      <c r="A943" s="308"/>
      <c r="B943" s="265"/>
      <c r="C943" s="519" t="s">
        <v>580</v>
      </c>
      <c r="D943" s="519"/>
      <c r="E943" s="519"/>
      <c r="F943" s="519"/>
      <c r="G943" s="519"/>
      <c r="H943" s="519"/>
      <c r="I943" s="519"/>
      <c r="J943" s="519"/>
      <c r="K943" s="519"/>
      <c r="L943" s="309">
        <v>39244.01</v>
      </c>
      <c r="M943" s="310"/>
      <c r="N943" s="311">
        <v>396339</v>
      </c>
      <c r="AG943" s="229"/>
      <c r="AH943" s="227" t="s">
        <v>580</v>
      </c>
    </row>
    <row r="944" spans="1:34" s="226" customFormat="1" ht="11.25" customHeight="1" x14ac:dyDescent="0.2">
      <c r="A944" s="308"/>
      <c r="B944" s="265"/>
      <c r="C944" s="519" t="s">
        <v>581</v>
      </c>
      <c r="D944" s="519"/>
      <c r="E944" s="519"/>
      <c r="F944" s="519"/>
      <c r="G944" s="519"/>
      <c r="H944" s="519"/>
      <c r="I944" s="519"/>
      <c r="J944" s="519"/>
      <c r="K944" s="519"/>
      <c r="L944" s="309">
        <v>1255.81</v>
      </c>
      <c r="M944" s="310"/>
      <c r="N944" s="311">
        <v>12683</v>
      </c>
      <c r="AG944" s="229"/>
      <c r="AH944" s="227" t="s">
        <v>581</v>
      </c>
    </row>
    <row r="945" spans="1:36" x14ac:dyDescent="0.2">
      <c r="A945" s="308"/>
      <c r="B945" s="265"/>
      <c r="C945" s="519" t="s">
        <v>576</v>
      </c>
      <c r="D945" s="519"/>
      <c r="E945" s="519"/>
      <c r="F945" s="519"/>
      <c r="G945" s="519"/>
      <c r="H945" s="519"/>
      <c r="I945" s="519"/>
      <c r="J945" s="519"/>
      <c r="K945" s="519"/>
      <c r="L945" s="309">
        <v>40499.82</v>
      </c>
      <c r="M945" s="310"/>
      <c r="N945" s="311">
        <v>409022</v>
      </c>
      <c r="P945" s="226"/>
      <c r="Q945" s="226"/>
      <c r="R945" s="226"/>
      <c r="S945" s="226"/>
      <c r="T945" s="226"/>
      <c r="U945" s="226"/>
      <c r="V945" s="226"/>
      <c r="W945" s="226"/>
      <c r="X945" s="226"/>
      <c r="Y945" s="226"/>
      <c r="Z945" s="226"/>
      <c r="AA945" s="226"/>
      <c r="AB945" s="226"/>
      <c r="AC945" s="226"/>
      <c r="AD945" s="226"/>
      <c r="AE945" s="226"/>
      <c r="AF945" s="226"/>
      <c r="AG945" s="229"/>
      <c r="AH945" s="227" t="s">
        <v>576</v>
      </c>
      <c r="AI945" s="226"/>
      <c r="AJ945" s="226"/>
    </row>
    <row r="946" spans="1:36" ht="15" customHeight="1" x14ac:dyDescent="0.2">
      <c r="A946" s="308"/>
      <c r="B946" s="265"/>
      <c r="C946" s="519" t="s">
        <v>913</v>
      </c>
      <c r="D946" s="519"/>
      <c r="E946" s="519"/>
      <c r="F946" s="519"/>
      <c r="G946" s="519"/>
      <c r="H946" s="519"/>
      <c r="I946" s="519"/>
      <c r="J946" s="519"/>
      <c r="K946" s="519"/>
      <c r="L946" s="309">
        <v>17373.46</v>
      </c>
      <c r="M946" s="310"/>
      <c r="N946" s="311">
        <v>120056</v>
      </c>
      <c r="P946" s="226"/>
      <c r="Q946" s="226"/>
      <c r="R946" s="226"/>
      <c r="S946" s="226"/>
      <c r="T946" s="226"/>
      <c r="U946" s="226"/>
      <c r="V946" s="226"/>
      <c r="W946" s="226"/>
      <c r="X946" s="226"/>
      <c r="Y946" s="226"/>
      <c r="Z946" s="226"/>
      <c r="AA946" s="226"/>
      <c r="AB946" s="226"/>
      <c r="AC946" s="226"/>
      <c r="AD946" s="226"/>
      <c r="AE946" s="226"/>
      <c r="AF946" s="226"/>
      <c r="AG946" s="229"/>
      <c r="AH946" s="227" t="s">
        <v>914</v>
      </c>
      <c r="AI946" s="226"/>
      <c r="AJ946" s="226"/>
    </row>
    <row r="947" spans="1:36" x14ac:dyDescent="0.2">
      <c r="A947" s="308"/>
      <c r="B947" s="265"/>
      <c r="C947" s="519" t="s">
        <v>576</v>
      </c>
      <c r="D947" s="519"/>
      <c r="E947" s="519"/>
      <c r="F947" s="519"/>
      <c r="G947" s="519"/>
      <c r="H947" s="519"/>
      <c r="I947" s="519"/>
      <c r="J947" s="519"/>
      <c r="K947" s="519"/>
      <c r="L947" s="309">
        <v>57873.279999999999</v>
      </c>
      <c r="M947" s="310"/>
      <c r="N947" s="311">
        <v>529078</v>
      </c>
      <c r="P947" s="226"/>
      <c r="Q947" s="226"/>
      <c r="R947" s="226"/>
      <c r="S947" s="226"/>
      <c r="T947" s="226"/>
      <c r="U947" s="226"/>
      <c r="V947" s="226"/>
      <c r="W947" s="226"/>
      <c r="X947" s="226"/>
      <c r="Y947" s="226"/>
      <c r="Z947" s="226"/>
      <c r="AA947" s="226"/>
      <c r="AB947" s="226"/>
      <c r="AC947" s="226"/>
      <c r="AD947" s="226"/>
      <c r="AE947" s="226"/>
      <c r="AF947" s="226"/>
      <c r="AG947" s="229"/>
      <c r="AH947" s="227" t="s">
        <v>576</v>
      </c>
      <c r="AI947" s="226"/>
      <c r="AJ947" s="226"/>
    </row>
    <row r="948" spans="1:36" ht="11.25" customHeight="1" x14ac:dyDescent="0.2">
      <c r="A948" s="308"/>
      <c r="B948" s="265"/>
      <c r="C948" s="519" t="s">
        <v>582</v>
      </c>
      <c r="D948" s="519"/>
      <c r="E948" s="519"/>
      <c r="F948" s="519"/>
      <c r="G948" s="519"/>
      <c r="H948" s="519"/>
      <c r="I948" s="519"/>
      <c r="J948" s="519"/>
      <c r="K948" s="519"/>
      <c r="L948" s="309">
        <v>306931.11</v>
      </c>
      <c r="M948" s="310"/>
      <c r="N948" s="311">
        <v>2120992</v>
      </c>
      <c r="P948" s="226"/>
      <c r="Q948" s="226"/>
      <c r="R948" s="226"/>
      <c r="S948" s="226"/>
      <c r="T948" s="226"/>
      <c r="U948" s="226"/>
      <c r="V948" s="226"/>
      <c r="W948" s="226"/>
      <c r="X948" s="226"/>
      <c r="Y948" s="226"/>
      <c r="Z948" s="226"/>
      <c r="AA948" s="226"/>
      <c r="AB948" s="226"/>
      <c r="AC948" s="226"/>
      <c r="AD948" s="226"/>
      <c r="AE948" s="226"/>
      <c r="AF948" s="226"/>
      <c r="AG948" s="229"/>
      <c r="AH948" s="227" t="s">
        <v>582</v>
      </c>
      <c r="AI948" s="226"/>
      <c r="AJ948" s="226"/>
    </row>
    <row r="949" spans="1:36" ht="11.25" customHeight="1" x14ac:dyDescent="0.2">
      <c r="A949" s="308"/>
      <c r="B949" s="265"/>
      <c r="C949" s="519" t="s">
        <v>583</v>
      </c>
      <c r="D949" s="519"/>
      <c r="E949" s="519"/>
      <c r="F949" s="519"/>
      <c r="G949" s="519"/>
      <c r="H949" s="519"/>
      <c r="I949" s="519"/>
      <c r="J949" s="519"/>
      <c r="K949" s="519"/>
      <c r="L949" s="309">
        <v>9207.93</v>
      </c>
      <c r="M949" s="310"/>
      <c r="N949" s="311">
        <v>63630</v>
      </c>
      <c r="P949" s="226"/>
      <c r="Q949" s="226"/>
      <c r="R949" s="226"/>
      <c r="S949" s="226"/>
      <c r="T949" s="226"/>
      <c r="U949" s="226"/>
      <c r="V949" s="226"/>
      <c r="W949" s="226"/>
      <c r="X949" s="226"/>
      <c r="Y949" s="226"/>
      <c r="Z949" s="226"/>
      <c r="AA949" s="226"/>
      <c r="AB949" s="226"/>
      <c r="AC949" s="226"/>
      <c r="AD949" s="226"/>
      <c r="AE949" s="226"/>
      <c r="AF949" s="226"/>
      <c r="AG949" s="229"/>
      <c r="AH949" s="227" t="s">
        <v>583</v>
      </c>
      <c r="AI949" s="226"/>
      <c r="AJ949" s="226"/>
    </row>
    <row r="950" spans="1:36" ht="11.25" customHeight="1" x14ac:dyDescent="0.2">
      <c r="A950" s="308"/>
      <c r="B950" s="265"/>
      <c r="C950" s="519" t="s">
        <v>584</v>
      </c>
      <c r="D950" s="519"/>
      <c r="E950" s="519"/>
      <c r="F950" s="519"/>
      <c r="G950" s="519"/>
      <c r="H950" s="519"/>
      <c r="I950" s="519"/>
      <c r="J950" s="519"/>
      <c r="K950" s="519"/>
      <c r="L950" s="309">
        <v>316139.03999999998</v>
      </c>
      <c r="M950" s="310"/>
      <c r="N950" s="311">
        <v>2184622</v>
      </c>
      <c r="P950" s="226"/>
      <c r="Q950" s="226"/>
      <c r="R950" s="226"/>
      <c r="S950" s="226"/>
      <c r="T950" s="226"/>
      <c r="U950" s="226"/>
      <c r="V950" s="226"/>
      <c r="W950" s="226"/>
      <c r="X950" s="226"/>
      <c r="Y950" s="226"/>
      <c r="Z950" s="226"/>
      <c r="AA950" s="226"/>
      <c r="AB950" s="226"/>
      <c r="AC950" s="226"/>
      <c r="AD950" s="226"/>
      <c r="AE950" s="226"/>
      <c r="AF950" s="226"/>
      <c r="AG950" s="229"/>
      <c r="AH950" s="227" t="s">
        <v>584</v>
      </c>
      <c r="AI950" s="226"/>
      <c r="AJ950" s="226"/>
    </row>
    <row r="951" spans="1:36" x14ac:dyDescent="0.2">
      <c r="A951" s="308"/>
      <c r="B951" s="265"/>
      <c r="C951" s="519" t="s">
        <v>585</v>
      </c>
      <c r="D951" s="519"/>
      <c r="E951" s="519"/>
      <c r="F951" s="519"/>
      <c r="G951" s="519"/>
      <c r="H951" s="519"/>
      <c r="I951" s="519"/>
      <c r="J951" s="519"/>
      <c r="K951" s="519"/>
      <c r="L951" s="309">
        <v>63227.81</v>
      </c>
      <c r="M951" s="310"/>
      <c r="N951" s="312">
        <v>436924.4</v>
      </c>
      <c r="P951" s="226"/>
      <c r="Q951" s="226"/>
      <c r="R951" s="226"/>
      <c r="S951" s="226"/>
      <c r="T951" s="226"/>
      <c r="U951" s="226"/>
      <c r="V951" s="226"/>
      <c r="W951" s="226"/>
      <c r="X951" s="226"/>
      <c r="Y951" s="226"/>
      <c r="Z951" s="226"/>
      <c r="AA951" s="226"/>
      <c r="AB951" s="226"/>
      <c r="AC951" s="226"/>
      <c r="AD951" s="226"/>
      <c r="AE951" s="226"/>
      <c r="AF951" s="226"/>
      <c r="AG951" s="229"/>
      <c r="AH951" s="226"/>
      <c r="AI951" s="227" t="s">
        <v>585</v>
      </c>
      <c r="AJ951" s="226"/>
    </row>
    <row r="952" spans="1:36" ht="11.25" customHeight="1" x14ac:dyDescent="0.2">
      <c r="A952" s="308"/>
      <c r="B952" s="283"/>
      <c r="C952" s="556" t="s">
        <v>586</v>
      </c>
      <c r="D952" s="556"/>
      <c r="E952" s="556"/>
      <c r="F952" s="556"/>
      <c r="G952" s="556"/>
      <c r="H952" s="556"/>
      <c r="I952" s="556"/>
      <c r="J952" s="556"/>
      <c r="K952" s="556"/>
      <c r="L952" s="313">
        <v>379366.85</v>
      </c>
      <c r="M952" s="314"/>
      <c r="N952" s="315">
        <v>2621546.4</v>
      </c>
      <c r="P952" s="226"/>
      <c r="Q952" s="226"/>
      <c r="R952" s="226"/>
      <c r="S952" s="226"/>
      <c r="T952" s="226"/>
      <c r="U952" s="226"/>
      <c r="V952" s="226"/>
      <c r="W952" s="226"/>
      <c r="X952" s="226"/>
      <c r="Y952" s="226"/>
      <c r="Z952" s="226"/>
      <c r="AA952" s="226"/>
      <c r="AB952" s="226"/>
      <c r="AC952" s="226"/>
      <c r="AD952" s="226"/>
      <c r="AE952" s="226"/>
      <c r="AF952" s="226"/>
      <c r="AG952" s="229"/>
      <c r="AH952" s="226"/>
      <c r="AI952" s="226"/>
      <c r="AJ952" s="229" t="s">
        <v>586</v>
      </c>
    </row>
    <row r="953" spans="1:36" ht="1.5" customHeight="1" x14ac:dyDescent="0.2">
      <c r="B953" s="283"/>
      <c r="C953" s="279"/>
      <c r="D953" s="279"/>
      <c r="E953" s="279"/>
      <c r="F953" s="279"/>
      <c r="G953" s="279"/>
      <c r="H953" s="279"/>
      <c r="I953" s="279"/>
      <c r="J953" s="279"/>
      <c r="K953" s="279"/>
      <c r="L953" s="313"/>
      <c r="M953" s="316"/>
      <c r="N953" s="317"/>
      <c r="P953" s="226"/>
      <c r="Q953" s="226"/>
      <c r="R953" s="226"/>
      <c r="S953" s="226"/>
      <c r="T953" s="226"/>
      <c r="U953" s="226"/>
      <c r="V953" s="226"/>
      <c r="W953" s="226"/>
      <c r="X953" s="226"/>
      <c r="Y953" s="226"/>
      <c r="Z953" s="226"/>
      <c r="AA953" s="226"/>
      <c r="AB953" s="226"/>
      <c r="AC953" s="226"/>
      <c r="AD953" s="226"/>
      <c r="AE953" s="226"/>
      <c r="AF953" s="226"/>
      <c r="AG953" s="226"/>
      <c r="AH953" s="226"/>
      <c r="AI953" s="226"/>
      <c r="AJ953" s="226"/>
    </row>
    <row r="954" spans="1:36" ht="53.25" customHeight="1" x14ac:dyDescent="0.2">
      <c r="A954" s="318"/>
      <c r="B954" s="318"/>
      <c r="C954" s="318"/>
      <c r="D954" s="318"/>
      <c r="E954" s="318"/>
      <c r="F954" s="318"/>
      <c r="G954" s="318"/>
      <c r="H954" s="318"/>
      <c r="I954" s="318"/>
      <c r="J954" s="318"/>
      <c r="K954" s="318"/>
      <c r="L954" s="318"/>
      <c r="M954" s="318"/>
      <c r="N954" s="318"/>
      <c r="P954" s="226"/>
      <c r="Q954" s="226"/>
      <c r="R954" s="226"/>
      <c r="S954" s="226"/>
      <c r="T954" s="226"/>
      <c r="U954" s="226"/>
      <c r="V954" s="226"/>
      <c r="W954" s="226"/>
      <c r="X954" s="226"/>
      <c r="Y954" s="226"/>
      <c r="Z954" s="226"/>
      <c r="AA954" s="226"/>
      <c r="AB954" s="226"/>
      <c r="AC954" s="226"/>
      <c r="AD954" s="226"/>
      <c r="AE954" s="226"/>
      <c r="AF954" s="226"/>
      <c r="AG954" s="226"/>
      <c r="AH954" s="226"/>
      <c r="AI954" s="226"/>
      <c r="AJ954" s="226"/>
    </row>
    <row r="955" spans="1:36" x14ac:dyDescent="0.2">
      <c r="B955" s="319" t="s">
        <v>915</v>
      </c>
      <c r="C955" s="557"/>
      <c r="D955" s="557"/>
      <c r="E955" s="557"/>
      <c r="F955" s="557"/>
      <c r="G955" s="557"/>
      <c r="H955" s="557"/>
      <c r="I955" s="557"/>
      <c r="J955" s="557"/>
      <c r="K955" s="557"/>
      <c r="L955" s="557"/>
    </row>
    <row r="956" spans="1:36" ht="13.5" customHeight="1" x14ac:dyDescent="0.2">
      <c r="B956" s="231"/>
      <c r="C956" s="555" t="s">
        <v>916</v>
      </c>
      <c r="D956" s="555"/>
      <c r="E956" s="555"/>
      <c r="F956" s="555"/>
      <c r="G956" s="555"/>
      <c r="H956" s="555"/>
      <c r="I956" s="555"/>
      <c r="J956" s="555"/>
      <c r="K956" s="555"/>
      <c r="L956" s="555"/>
    </row>
    <row r="957" spans="1:36" ht="12.75" customHeight="1" x14ac:dyDescent="0.2">
      <c r="B957" s="319" t="s">
        <v>917</v>
      </c>
      <c r="C957" s="557"/>
      <c r="D957" s="557"/>
      <c r="E957" s="557"/>
      <c r="F957" s="557"/>
      <c r="G957" s="557"/>
      <c r="H957" s="557"/>
      <c r="I957" s="557"/>
      <c r="J957" s="557"/>
      <c r="K957" s="557"/>
      <c r="L957" s="557"/>
    </row>
    <row r="958" spans="1:36" ht="13.5" customHeight="1" x14ac:dyDescent="0.2">
      <c r="C958" s="555" t="s">
        <v>916</v>
      </c>
      <c r="D958" s="555"/>
      <c r="E958" s="555"/>
      <c r="F958" s="555"/>
      <c r="G958" s="555"/>
      <c r="H958" s="555"/>
      <c r="I958" s="555"/>
      <c r="J958" s="555"/>
      <c r="K958" s="555"/>
      <c r="L958" s="555"/>
    </row>
    <row r="959" spans="1:36" ht="12.75" customHeight="1" x14ac:dyDescent="0.2">
      <c r="B959" s="319" t="s">
        <v>917</v>
      </c>
      <c r="C959" s="557"/>
      <c r="D959" s="557"/>
      <c r="E959" s="557"/>
      <c r="F959" s="557"/>
      <c r="G959" s="557"/>
      <c r="H959" s="557"/>
      <c r="I959" s="557"/>
      <c r="J959" s="557"/>
      <c r="K959" s="557"/>
      <c r="L959" s="557"/>
    </row>
    <row r="960" spans="1:36" ht="13.5" customHeight="1" x14ac:dyDescent="0.2">
      <c r="C960" s="555" t="s">
        <v>916</v>
      </c>
      <c r="D960" s="555"/>
      <c r="E960" s="555"/>
      <c r="F960" s="555"/>
      <c r="G960" s="555"/>
      <c r="H960" s="555"/>
      <c r="I960" s="555"/>
      <c r="J960" s="555"/>
      <c r="K960" s="555"/>
      <c r="L960" s="555"/>
    </row>
  </sheetData>
  <mergeCells count="869">
    <mergeCell ref="C960:L960"/>
    <mergeCell ref="C952:K952"/>
    <mergeCell ref="C955:L955"/>
    <mergeCell ref="C956:L956"/>
    <mergeCell ref="C957:L957"/>
    <mergeCell ref="C958:L958"/>
    <mergeCell ref="C959:L959"/>
    <mergeCell ref="C946:K946"/>
    <mergeCell ref="C947:K947"/>
    <mergeCell ref="C948:K948"/>
    <mergeCell ref="C949:K949"/>
    <mergeCell ref="C950:K950"/>
    <mergeCell ref="C951:K951"/>
    <mergeCell ref="C940:K940"/>
    <mergeCell ref="C941:K941"/>
    <mergeCell ref="C942:K942"/>
    <mergeCell ref="C943:K943"/>
    <mergeCell ref="C944:K944"/>
    <mergeCell ref="C945:K945"/>
    <mergeCell ref="C934:K934"/>
    <mergeCell ref="C935:K935"/>
    <mergeCell ref="C936:K936"/>
    <mergeCell ref="C937:K937"/>
    <mergeCell ref="C938:K938"/>
    <mergeCell ref="C939:K939"/>
    <mergeCell ref="C928:K928"/>
    <mergeCell ref="C929:K929"/>
    <mergeCell ref="C930:K930"/>
    <mergeCell ref="C931:K931"/>
    <mergeCell ref="C932:K932"/>
    <mergeCell ref="C933:K933"/>
    <mergeCell ref="C922:K922"/>
    <mergeCell ref="C923:K923"/>
    <mergeCell ref="C924:K924"/>
    <mergeCell ref="C925:K925"/>
    <mergeCell ref="C926:K926"/>
    <mergeCell ref="C927:K927"/>
    <mergeCell ref="C916:K916"/>
    <mergeCell ref="C917:K917"/>
    <mergeCell ref="C918:K918"/>
    <mergeCell ref="C919:K919"/>
    <mergeCell ref="C920:K920"/>
    <mergeCell ref="C921:K921"/>
    <mergeCell ref="C910:K910"/>
    <mergeCell ref="C911:K911"/>
    <mergeCell ref="C912:K912"/>
    <mergeCell ref="C913:K913"/>
    <mergeCell ref="C914:K914"/>
    <mergeCell ref="C915:K915"/>
    <mergeCell ref="C901:E901"/>
    <mergeCell ref="C902:E902"/>
    <mergeCell ref="C903:E903"/>
    <mergeCell ref="C905:N905"/>
    <mergeCell ref="C907:K907"/>
    <mergeCell ref="C909:K909"/>
    <mergeCell ref="C895:E895"/>
    <mergeCell ref="C896:E896"/>
    <mergeCell ref="C897:N897"/>
    <mergeCell ref="C898:E898"/>
    <mergeCell ref="C899:E899"/>
    <mergeCell ref="C900:E900"/>
    <mergeCell ref="C889:E889"/>
    <mergeCell ref="C890:N890"/>
    <mergeCell ref="C891:E891"/>
    <mergeCell ref="C892:E892"/>
    <mergeCell ref="C893:E893"/>
    <mergeCell ref="C894:E894"/>
    <mergeCell ref="C883:E883"/>
    <mergeCell ref="C884:E884"/>
    <mergeCell ref="C885:E885"/>
    <mergeCell ref="C886:E886"/>
    <mergeCell ref="C887:E887"/>
    <mergeCell ref="C888:E888"/>
    <mergeCell ref="C877:E877"/>
    <mergeCell ref="C878:N878"/>
    <mergeCell ref="C879:N879"/>
    <mergeCell ref="C880:N880"/>
    <mergeCell ref="C881:E881"/>
    <mergeCell ref="C882:E882"/>
    <mergeCell ref="C871:E871"/>
    <mergeCell ref="C872:E872"/>
    <mergeCell ref="C873:E873"/>
    <mergeCell ref="C874:E874"/>
    <mergeCell ref="C875:E875"/>
    <mergeCell ref="C876:E876"/>
    <mergeCell ref="C865:E865"/>
    <mergeCell ref="C866:N866"/>
    <mergeCell ref="C867:N867"/>
    <mergeCell ref="C868:N868"/>
    <mergeCell ref="C869:E869"/>
    <mergeCell ref="C870:E870"/>
    <mergeCell ref="C859:E859"/>
    <mergeCell ref="C860:E860"/>
    <mergeCell ref="C861:E861"/>
    <mergeCell ref="C862:E862"/>
    <mergeCell ref="C863:E863"/>
    <mergeCell ref="C864:E864"/>
    <mergeCell ref="C853:E853"/>
    <mergeCell ref="C854:N854"/>
    <mergeCell ref="C855:N855"/>
    <mergeCell ref="C856:N856"/>
    <mergeCell ref="C857:E857"/>
    <mergeCell ref="C858:E858"/>
    <mergeCell ref="C847:E847"/>
    <mergeCell ref="C848:E848"/>
    <mergeCell ref="C849:E849"/>
    <mergeCell ref="C850:E850"/>
    <mergeCell ref="C851:E851"/>
    <mergeCell ref="C852:E852"/>
    <mergeCell ref="C841:E841"/>
    <mergeCell ref="C842:N842"/>
    <mergeCell ref="C843:N843"/>
    <mergeCell ref="C844:N844"/>
    <mergeCell ref="C845:E845"/>
    <mergeCell ref="C846:E846"/>
    <mergeCell ref="C835:E835"/>
    <mergeCell ref="C836:E836"/>
    <mergeCell ref="C837:E837"/>
    <mergeCell ref="C838:E838"/>
    <mergeCell ref="C839:E839"/>
    <mergeCell ref="C840:E840"/>
    <mergeCell ref="C829:N829"/>
    <mergeCell ref="C830:N830"/>
    <mergeCell ref="C831:E831"/>
    <mergeCell ref="C832:E832"/>
    <mergeCell ref="C833:E833"/>
    <mergeCell ref="C834:E834"/>
    <mergeCell ref="C823:E823"/>
    <mergeCell ref="C824:E824"/>
    <mergeCell ref="C825:E825"/>
    <mergeCell ref="C826:E826"/>
    <mergeCell ref="C827:E827"/>
    <mergeCell ref="C828:N828"/>
    <mergeCell ref="C817:N817"/>
    <mergeCell ref="C818:N818"/>
    <mergeCell ref="C819:E819"/>
    <mergeCell ref="C820:E820"/>
    <mergeCell ref="C821:E821"/>
    <mergeCell ref="C822:E822"/>
    <mergeCell ref="C811:E811"/>
    <mergeCell ref="C812:E812"/>
    <mergeCell ref="C813:E813"/>
    <mergeCell ref="C814:E814"/>
    <mergeCell ref="C815:E815"/>
    <mergeCell ref="C816:N816"/>
    <mergeCell ref="C805:N805"/>
    <mergeCell ref="C806:N806"/>
    <mergeCell ref="C807:E807"/>
    <mergeCell ref="C808:E808"/>
    <mergeCell ref="C809:E809"/>
    <mergeCell ref="C810:E810"/>
    <mergeCell ref="C798:N798"/>
    <mergeCell ref="C799:N799"/>
    <mergeCell ref="C801:K801"/>
    <mergeCell ref="A802:N802"/>
    <mergeCell ref="C803:E803"/>
    <mergeCell ref="C804:N804"/>
    <mergeCell ref="C789:E789"/>
    <mergeCell ref="C791:N791"/>
    <mergeCell ref="C792:E792"/>
    <mergeCell ref="C794:N794"/>
    <mergeCell ref="C795:N795"/>
    <mergeCell ref="C796:E796"/>
    <mergeCell ref="C781:N781"/>
    <mergeCell ref="C782:N782"/>
    <mergeCell ref="C783:E783"/>
    <mergeCell ref="C785:N785"/>
    <mergeCell ref="C786:E786"/>
    <mergeCell ref="C788:N788"/>
    <mergeCell ref="C772:E772"/>
    <mergeCell ref="C774:N774"/>
    <mergeCell ref="C775:N775"/>
    <mergeCell ref="C776:E776"/>
    <mergeCell ref="C778:N778"/>
    <mergeCell ref="C779:E779"/>
    <mergeCell ref="C765:N765"/>
    <mergeCell ref="C766:N766"/>
    <mergeCell ref="C767:E767"/>
    <mergeCell ref="C769:N769"/>
    <mergeCell ref="C770:N770"/>
    <mergeCell ref="A771:N771"/>
    <mergeCell ref="C756:N756"/>
    <mergeCell ref="C757:E757"/>
    <mergeCell ref="C759:N759"/>
    <mergeCell ref="C760:E760"/>
    <mergeCell ref="C762:N762"/>
    <mergeCell ref="C763:E763"/>
    <mergeCell ref="C748:N748"/>
    <mergeCell ref="C749:E749"/>
    <mergeCell ref="C751:N751"/>
    <mergeCell ref="C752:N752"/>
    <mergeCell ref="C753:E753"/>
    <mergeCell ref="C755:N755"/>
    <mergeCell ref="C740:N740"/>
    <mergeCell ref="C741:E741"/>
    <mergeCell ref="C743:N743"/>
    <mergeCell ref="C744:N744"/>
    <mergeCell ref="C745:E745"/>
    <mergeCell ref="C747:N747"/>
    <mergeCell ref="C731:E731"/>
    <mergeCell ref="C733:N733"/>
    <mergeCell ref="C734:N734"/>
    <mergeCell ref="C735:E735"/>
    <mergeCell ref="C737:N737"/>
    <mergeCell ref="C738:E738"/>
    <mergeCell ref="A723:N723"/>
    <mergeCell ref="C724:E724"/>
    <mergeCell ref="C726:N726"/>
    <mergeCell ref="C727:N727"/>
    <mergeCell ref="C728:E728"/>
    <mergeCell ref="C730:N730"/>
    <mergeCell ref="C715:E715"/>
    <mergeCell ref="C716:E716"/>
    <mergeCell ref="C717:E717"/>
    <mergeCell ref="C719:N719"/>
    <mergeCell ref="C720:E720"/>
    <mergeCell ref="C722:N722"/>
    <mergeCell ref="C709:E709"/>
    <mergeCell ref="C710:E710"/>
    <mergeCell ref="C711:E711"/>
    <mergeCell ref="C712:E712"/>
    <mergeCell ref="C713:E713"/>
    <mergeCell ref="C714:E714"/>
    <mergeCell ref="C703:E703"/>
    <mergeCell ref="C704:E704"/>
    <mergeCell ref="C705:E705"/>
    <mergeCell ref="C706:N706"/>
    <mergeCell ref="C707:N707"/>
    <mergeCell ref="C708:N708"/>
    <mergeCell ref="C697:E697"/>
    <mergeCell ref="C698:E698"/>
    <mergeCell ref="C699:E699"/>
    <mergeCell ref="C700:E700"/>
    <mergeCell ref="C701:E701"/>
    <mergeCell ref="C702:E702"/>
    <mergeCell ref="C691:E691"/>
    <mergeCell ref="C692:E692"/>
    <mergeCell ref="C693:E693"/>
    <mergeCell ref="C694:N694"/>
    <mergeCell ref="C695:N695"/>
    <mergeCell ref="C696:N696"/>
    <mergeCell ref="C685:E685"/>
    <mergeCell ref="C686:E686"/>
    <mergeCell ref="C687:E687"/>
    <mergeCell ref="C688:E688"/>
    <mergeCell ref="C689:E689"/>
    <mergeCell ref="C690:E690"/>
    <mergeCell ref="C679:N679"/>
    <mergeCell ref="C680:N680"/>
    <mergeCell ref="C681:N681"/>
    <mergeCell ref="C682:E682"/>
    <mergeCell ref="C683:E683"/>
    <mergeCell ref="C684:E684"/>
    <mergeCell ref="C672:N672"/>
    <mergeCell ref="C673:E673"/>
    <mergeCell ref="C675:N675"/>
    <mergeCell ref="C676:N676"/>
    <mergeCell ref="A677:N677"/>
    <mergeCell ref="C678:E678"/>
    <mergeCell ref="A663:N663"/>
    <mergeCell ref="C664:E664"/>
    <mergeCell ref="C666:N666"/>
    <mergeCell ref="C667:E667"/>
    <mergeCell ref="C669:N669"/>
    <mergeCell ref="C670:E670"/>
    <mergeCell ref="C652:N652"/>
    <mergeCell ref="C653:E653"/>
    <mergeCell ref="C655:E655"/>
    <mergeCell ref="C657:E657"/>
    <mergeCell ref="C659:E659"/>
    <mergeCell ref="C661:E661"/>
    <mergeCell ref="C642:E642"/>
    <mergeCell ref="C644:E644"/>
    <mergeCell ref="C646:N646"/>
    <mergeCell ref="C647:E647"/>
    <mergeCell ref="C649:N649"/>
    <mergeCell ref="C650:E650"/>
    <mergeCell ref="C633:E633"/>
    <mergeCell ref="C635:N635"/>
    <mergeCell ref="C636:E636"/>
    <mergeCell ref="C638:N638"/>
    <mergeCell ref="C639:E639"/>
    <mergeCell ref="C641:N641"/>
    <mergeCell ref="C624:E624"/>
    <mergeCell ref="C626:N626"/>
    <mergeCell ref="C627:E627"/>
    <mergeCell ref="C629:N629"/>
    <mergeCell ref="C630:E630"/>
    <mergeCell ref="C632:N632"/>
    <mergeCell ref="C616:N616"/>
    <mergeCell ref="A617:N617"/>
    <mergeCell ref="C618:E618"/>
    <mergeCell ref="C620:N620"/>
    <mergeCell ref="C621:E621"/>
    <mergeCell ref="C623:N623"/>
    <mergeCell ref="C609:E609"/>
    <mergeCell ref="C610:E610"/>
    <mergeCell ref="C611:E611"/>
    <mergeCell ref="C612:E612"/>
    <mergeCell ref="C613:E613"/>
    <mergeCell ref="C614:E614"/>
    <mergeCell ref="C603:N603"/>
    <mergeCell ref="C604:N604"/>
    <mergeCell ref="C605:N605"/>
    <mergeCell ref="C606:E606"/>
    <mergeCell ref="C607:E607"/>
    <mergeCell ref="C608:E608"/>
    <mergeCell ref="C597:E597"/>
    <mergeCell ref="C598:E598"/>
    <mergeCell ref="C599:E599"/>
    <mergeCell ref="C600:E600"/>
    <mergeCell ref="C601:E601"/>
    <mergeCell ref="C602:E602"/>
    <mergeCell ref="C591:E591"/>
    <mergeCell ref="C592:E592"/>
    <mergeCell ref="C593:E593"/>
    <mergeCell ref="C594:E594"/>
    <mergeCell ref="C595:E595"/>
    <mergeCell ref="C596:E596"/>
    <mergeCell ref="A585:N585"/>
    <mergeCell ref="A586:N586"/>
    <mergeCell ref="C587:E587"/>
    <mergeCell ref="C588:N588"/>
    <mergeCell ref="C589:N589"/>
    <mergeCell ref="C590:N590"/>
    <mergeCell ref="C578:E578"/>
    <mergeCell ref="C579:E579"/>
    <mergeCell ref="C580:E580"/>
    <mergeCell ref="C581:E581"/>
    <mergeCell ref="C582:E582"/>
    <mergeCell ref="C584:K584"/>
    <mergeCell ref="C572:E572"/>
    <mergeCell ref="C573:E573"/>
    <mergeCell ref="C574:E574"/>
    <mergeCell ref="C575:N575"/>
    <mergeCell ref="C576:E576"/>
    <mergeCell ref="C577:E577"/>
    <mergeCell ref="C566:N566"/>
    <mergeCell ref="C567:E567"/>
    <mergeCell ref="C568:E568"/>
    <mergeCell ref="C569:E569"/>
    <mergeCell ref="C570:E570"/>
    <mergeCell ref="C571:E571"/>
    <mergeCell ref="C560:E560"/>
    <mergeCell ref="C561:E561"/>
    <mergeCell ref="C562:E562"/>
    <mergeCell ref="C563:E563"/>
    <mergeCell ref="C564:E564"/>
    <mergeCell ref="C565:E565"/>
    <mergeCell ref="C554:E554"/>
    <mergeCell ref="C555:E555"/>
    <mergeCell ref="C556:E556"/>
    <mergeCell ref="C557:N557"/>
    <mergeCell ref="C558:E558"/>
    <mergeCell ref="C559:E559"/>
    <mergeCell ref="C548:N548"/>
    <mergeCell ref="C549:E549"/>
    <mergeCell ref="C550:E550"/>
    <mergeCell ref="C551:E551"/>
    <mergeCell ref="C552:E552"/>
    <mergeCell ref="C553:E553"/>
    <mergeCell ref="C542:E542"/>
    <mergeCell ref="C543:E543"/>
    <mergeCell ref="C544:E544"/>
    <mergeCell ref="C545:E545"/>
    <mergeCell ref="C546:E546"/>
    <mergeCell ref="C547:E547"/>
    <mergeCell ref="C536:E536"/>
    <mergeCell ref="C537:E537"/>
    <mergeCell ref="C538:E538"/>
    <mergeCell ref="C539:N539"/>
    <mergeCell ref="C540:E540"/>
    <mergeCell ref="C541:E541"/>
    <mergeCell ref="C530:N530"/>
    <mergeCell ref="C531:E531"/>
    <mergeCell ref="C532:E532"/>
    <mergeCell ref="C533:E533"/>
    <mergeCell ref="C534:E534"/>
    <mergeCell ref="C535:E535"/>
    <mergeCell ref="C524:E524"/>
    <mergeCell ref="C525:E525"/>
    <mergeCell ref="C526:E526"/>
    <mergeCell ref="C527:E527"/>
    <mergeCell ref="C528:E528"/>
    <mergeCell ref="C529:E529"/>
    <mergeCell ref="C518:E518"/>
    <mergeCell ref="C519:E519"/>
    <mergeCell ref="C520:E520"/>
    <mergeCell ref="C521:N521"/>
    <mergeCell ref="C522:E522"/>
    <mergeCell ref="C523:E523"/>
    <mergeCell ref="C512:N512"/>
    <mergeCell ref="C513:E513"/>
    <mergeCell ref="C514:E514"/>
    <mergeCell ref="C515:E515"/>
    <mergeCell ref="C516:E516"/>
    <mergeCell ref="C517:E517"/>
    <mergeCell ref="C506:E506"/>
    <mergeCell ref="C507:E507"/>
    <mergeCell ref="C508:E508"/>
    <mergeCell ref="C509:E509"/>
    <mergeCell ref="C510:E510"/>
    <mergeCell ref="C511:E511"/>
    <mergeCell ref="C500:E500"/>
    <mergeCell ref="C501:E501"/>
    <mergeCell ref="C502:E502"/>
    <mergeCell ref="C503:N503"/>
    <mergeCell ref="C504:E504"/>
    <mergeCell ref="C505:E505"/>
    <mergeCell ref="C494:N494"/>
    <mergeCell ref="C495:E495"/>
    <mergeCell ref="C496:E496"/>
    <mergeCell ref="C497:E497"/>
    <mergeCell ref="C498:E498"/>
    <mergeCell ref="C499:E499"/>
    <mergeCell ref="C488:E488"/>
    <mergeCell ref="C489:E489"/>
    <mergeCell ref="C490:E490"/>
    <mergeCell ref="C491:E491"/>
    <mergeCell ref="C492:E492"/>
    <mergeCell ref="C493:E493"/>
    <mergeCell ref="C482:E482"/>
    <mergeCell ref="C483:E483"/>
    <mergeCell ref="C484:E484"/>
    <mergeCell ref="C485:N485"/>
    <mergeCell ref="C486:E486"/>
    <mergeCell ref="C487:E487"/>
    <mergeCell ref="C476:N476"/>
    <mergeCell ref="C477:E477"/>
    <mergeCell ref="C478:E478"/>
    <mergeCell ref="C479:E479"/>
    <mergeCell ref="C480:E480"/>
    <mergeCell ref="C481:E481"/>
    <mergeCell ref="C470:E470"/>
    <mergeCell ref="C471:E471"/>
    <mergeCell ref="C472:E472"/>
    <mergeCell ref="C473:E473"/>
    <mergeCell ref="C474:E474"/>
    <mergeCell ref="C475:E475"/>
    <mergeCell ref="C464:E464"/>
    <mergeCell ref="C465:E465"/>
    <mergeCell ref="C466:E466"/>
    <mergeCell ref="C467:N467"/>
    <mergeCell ref="C468:E468"/>
    <mergeCell ref="C469:E469"/>
    <mergeCell ref="C458:N458"/>
    <mergeCell ref="C459:E459"/>
    <mergeCell ref="C460:E460"/>
    <mergeCell ref="C461:E461"/>
    <mergeCell ref="C462:E462"/>
    <mergeCell ref="C463:E463"/>
    <mergeCell ref="C452:E452"/>
    <mergeCell ref="C453:E453"/>
    <mergeCell ref="C454:E454"/>
    <mergeCell ref="C455:E455"/>
    <mergeCell ref="C456:E456"/>
    <mergeCell ref="C457:E457"/>
    <mergeCell ref="C446:K446"/>
    <mergeCell ref="A447:N447"/>
    <mergeCell ref="C448:E448"/>
    <mergeCell ref="C449:N449"/>
    <mergeCell ref="C450:E450"/>
    <mergeCell ref="C451:E451"/>
    <mergeCell ref="C438:N438"/>
    <mergeCell ref="C439:N439"/>
    <mergeCell ref="C440:E440"/>
    <mergeCell ref="C442:N442"/>
    <mergeCell ref="C443:N443"/>
    <mergeCell ref="C444:N444"/>
    <mergeCell ref="C429:E429"/>
    <mergeCell ref="C431:N431"/>
    <mergeCell ref="C433:K433"/>
    <mergeCell ref="A434:N434"/>
    <mergeCell ref="C435:E435"/>
    <mergeCell ref="C437:N437"/>
    <mergeCell ref="C420:E420"/>
    <mergeCell ref="C422:N422"/>
    <mergeCell ref="C423:E423"/>
    <mergeCell ref="C425:N425"/>
    <mergeCell ref="C426:E426"/>
    <mergeCell ref="C428:N428"/>
    <mergeCell ref="C411:N411"/>
    <mergeCell ref="C412:E412"/>
    <mergeCell ref="C414:N414"/>
    <mergeCell ref="C415:E415"/>
    <mergeCell ref="C417:E417"/>
    <mergeCell ref="C419:N419"/>
    <mergeCell ref="C401:E401"/>
    <mergeCell ref="C403:N403"/>
    <mergeCell ref="C404:E404"/>
    <mergeCell ref="C406:E406"/>
    <mergeCell ref="C408:N408"/>
    <mergeCell ref="C409:E409"/>
    <mergeCell ref="C392:N392"/>
    <mergeCell ref="C393:E393"/>
    <mergeCell ref="C395:N395"/>
    <mergeCell ref="A396:N396"/>
    <mergeCell ref="C397:E397"/>
    <mergeCell ref="C399:E399"/>
    <mergeCell ref="C381:E381"/>
    <mergeCell ref="C383:E383"/>
    <mergeCell ref="C385:E385"/>
    <mergeCell ref="C387:E387"/>
    <mergeCell ref="A389:N389"/>
    <mergeCell ref="C390:E390"/>
    <mergeCell ref="C373:E373"/>
    <mergeCell ref="C374:E374"/>
    <mergeCell ref="C376:K376"/>
    <mergeCell ref="A377:N377"/>
    <mergeCell ref="A378:N378"/>
    <mergeCell ref="C379:E379"/>
    <mergeCell ref="C367:N367"/>
    <mergeCell ref="C368:E368"/>
    <mergeCell ref="C369:E369"/>
    <mergeCell ref="C370:E370"/>
    <mergeCell ref="C371:E371"/>
    <mergeCell ref="C372:E372"/>
    <mergeCell ref="C361:E361"/>
    <mergeCell ref="C362:E362"/>
    <mergeCell ref="C363:E363"/>
    <mergeCell ref="C364:E364"/>
    <mergeCell ref="C365:N365"/>
    <mergeCell ref="C366:N366"/>
    <mergeCell ref="C355:E355"/>
    <mergeCell ref="C356:E356"/>
    <mergeCell ref="C357:E357"/>
    <mergeCell ref="C358:E358"/>
    <mergeCell ref="C359:E359"/>
    <mergeCell ref="C360:E360"/>
    <mergeCell ref="C349:E349"/>
    <mergeCell ref="C350:E350"/>
    <mergeCell ref="C351:E351"/>
    <mergeCell ref="C352:N352"/>
    <mergeCell ref="C353:N353"/>
    <mergeCell ref="C354:N354"/>
    <mergeCell ref="C343:E343"/>
    <mergeCell ref="C344:E344"/>
    <mergeCell ref="C345:E345"/>
    <mergeCell ref="C346:E346"/>
    <mergeCell ref="C347:E347"/>
    <mergeCell ref="C348:E348"/>
    <mergeCell ref="C337:E337"/>
    <mergeCell ref="C338:E338"/>
    <mergeCell ref="C339:E339"/>
    <mergeCell ref="C340:N340"/>
    <mergeCell ref="C341:N341"/>
    <mergeCell ref="C342:E342"/>
    <mergeCell ref="C331:N331"/>
    <mergeCell ref="C332:E332"/>
    <mergeCell ref="C333:E333"/>
    <mergeCell ref="C334:E334"/>
    <mergeCell ref="C335:E335"/>
    <mergeCell ref="C336:E336"/>
    <mergeCell ref="C325:E325"/>
    <mergeCell ref="C326:E326"/>
    <mergeCell ref="A327:N327"/>
    <mergeCell ref="C328:E328"/>
    <mergeCell ref="C329:N329"/>
    <mergeCell ref="C330:N330"/>
    <mergeCell ref="C319:N319"/>
    <mergeCell ref="C320:E320"/>
    <mergeCell ref="C321:E321"/>
    <mergeCell ref="C322:E322"/>
    <mergeCell ref="C323:E323"/>
    <mergeCell ref="C324:E324"/>
    <mergeCell ref="C313:E313"/>
    <mergeCell ref="C314:E314"/>
    <mergeCell ref="C315:E315"/>
    <mergeCell ref="C316:E316"/>
    <mergeCell ref="C317:N317"/>
    <mergeCell ref="C318:N318"/>
    <mergeCell ref="C307:E307"/>
    <mergeCell ref="C308:E308"/>
    <mergeCell ref="C309:E309"/>
    <mergeCell ref="C310:E310"/>
    <mergeCell ref="C311:E311"/>
    <mergeCell ref="C312:E312"/>
    <mergeCell ref="C301:E301"/>
    <mergeCell ref="C302:E302"/>
    <mergeCell ref="C303:E303"/>
    <mergeCell ref="C304:N304"/>
    <mergeCell ref="C305:N305"/>
    <mergeCell ref="C306:N306"/>
    <mergeCell ref="C295:E295"/>
    <mergeCell ref="C296:E296"/>
    <mergeCell ref="C297:E297"/>
    <mergeCell ref="C298:E298"/>
    <mergeCell ref="C299:E299"/>
    <mergeCell ref="C300:E300"/>
    <mergeCell ref="C289:E289"/>
    <mergeCell ref="C290:N290"/>
    <mergeCell ref="C291:N291"/>
    <mergeCell ref="C292:E292"/>
    <mergeCell ref="C293:E293"/>
    <mergeCell ref="C294:E294"/>
    <mergeCell ref="C283:E283"/>
    <mergeCell ref="C284:E284"/>
    <mergeCell ref="C285:E285"/>
    <mergeCell ref="C286:E286"/>
    <mergeCell ref="C287:E287"/>
    <mergeCell ref="C288:E288"/>
    <mergeCell ref="A277:N277"/>
    <mergeCell ref="C278:E278"/>
    <mergeCell ref="C279:N279"/>
    <mergeCell ref="C280:N280"/>
    <mergeCell ref="C281:N281"/>
    <mergeCell ref="C282:E282"/>
    <mergeCell ref="C270:E270"/>
    <mergeCell ref="C271:E271"/>
    <mergeCell ref="C272:E272"/>
    <mergeCell ref="C273:E273"/>
    <mergeCell ref="C274:E274"/>
    <mergeCell ref="C275:E275"/>
    <mergeCell ref="C264:E264"/>
    <mergeCell ref="C265:E265"/>
    <mergeCell ref="C266:E266"/>
    <mergeCell ref="C267:E267"/>
    <mergeCell ref="C268:E268"/>
    <mergeCell ref="C269:E269"/>
    <mergeCell ref="C258:E258"/>
    <mergeCell ref="C259:E259"/>
    <mergeCell ref="C260:E260"/>
    <mergeCell ref="C261:E261"/>
    <mergeCell ref="C262:E262"/>
    <mergeCell ref="C263:E263"/>
    <mergeCell ref="C252:E252"/>
    <mergeCell ref="C253:E253"/>
    <mergeCell ref="C254:E254"/>
    <mergeCell ref="C255:E255"/>
    <mergeCell ref="C256:E256"/>
    <mergeCell ref="C257:E257"/>
    <mergeCell ref="C246:E246"/>
    <mergeCell ref="C247:E247"/>
    <mergeCell ref="C248:E248"/>
    <mergeCell ref="C249:E249"/>
    <mergeCell ref="C250:N250"/>
    <mergeCell ref="C251:N251"/>
    <mergeCell ref="C240:E240"/>
    <mergeCell ref="C241:E241"/>
    <mergeCell ref="C242:E242"/>
    <mergeCell ref="C243:E243"/>
    <mergeCell ref="C244:E244"/>
    <mergeCell ref="C245:E245"/>
    <mergeCell ref="C234:E234"/>
    <mergeCell ref="C235:E235"/>
    <mergeCell ref="C236:N236"/>
    <mergeCell ref="C237:N237"/>
    <mergeCell ref="C238:E238"/>
    <mergeCell ref="C239:E239"/>
    <mergeCell ref="C228:E228"/>
    <mergeCell ref="C229:E229"/>
    <mergeCell ref="C230:E230"/>
    <mergeCell ref="C231:E231"/>
    <mergeCell ref="C232:E232"/>
    <mergeCell ref="C233:E233"/>
    <mergeCell ref="C222:N222"/>
    <mergeCell ref="C223:N223"/>
    <mergeCell ref="C224:E224"/>
    <mergeCell ref="C225:E225"/>
    <mergeCell ref="C226:E226"/>
    <mergeCell ref="C227:E227"/>
    <mergeCell ref="C216:E216"/>
    <mergeCell ref="C217:E217"/>
    <mergeCell ref="C218:E218"/>
    <mergeCell ref="C219:E219"/>
    <mergeCell ref="C220:E220"/>
    <mergeCell ref="C221:E221"/>
    <mergeCell ref="C210:E210"/>
    <mergeCell ref="C211:E211"/>
    <mergeCell ref="C212:E212"/>
    <mergeCell ref="C213:E213"/>
    <mergeCell ref="C214:E214"/>
    <mergeCell ref="C215:E215"/>
    <mergeCell ref="C204:E204"/>
    <mergeCell ref="C205:E205"/>
    <mergeCell ref="C206:E206"/>
    <mergeCell ref="C207:E207"/>
    <mergeCell ref="C208:N208"/>
    <mergeCell ref="C209:N209"/>
    <mergeCell ref="C198:E198"/>
    <mergeCell ref="C199:E199"/>
    <mergeCell ref="C200:E200"/>
    <mergeCell ref="C201:E201"/>
    <mergeCell ref="C202:E202"/>
    <mergeCell ref="C203:E203"/>
    <mergeCell ref="C192:E192"/>
    <mergeCell ref="C193:E193"/>
    <mergeCell ref="C194:E194"/>
    <mergeCell ref="C195:N195"/>
    <mergeCell ref="C196:N196"/>
    <mergeCell ref="C197:E197"/>
    <mergeCell ref="C186:E186"/>
    <mergeCell ref="C187:E187"/>
    <mergeCell ref="C188:E188"/>
    <mergeCell ref="C189:E189"/>
    <mergeCell ref="C190:E190"/>
    <mergeCell ref="C191:E191"/>
    <mergeCell ref="C180:E180"/>
    <mergeCell ref="C181:E181"/>
    <mergeCell ref="C182:N182"/>
    <mergeCell ref="C183:N183"/>
    <mergeCell ref="C184:E184"/>
    <mergeCell ref="C185:E185"/>
    <mergeCell ref="C174:E174"/>
    <mergeCell ref="C175:E175"/>
    <mergeCell ref="C176:E176"/>
    <mergeCell ref="C177:E177"/>
    <mergeCell ref="C178:E178"/>
    <mergeCell ref="C179:E179"/>
    <mergeCell ref="C168:N168"/>
    <mergeCell ref="C169:N169"/>
    <mergeCell ref="C170:E170"/>
    <mergeCell ref="C171:E171"/>
    <mergeCell ref="C172:E172"/>
    <mergeCell ref="C173:E173"/>
    <mergeCell ref="C162:E162"/>
    <mergeCell ref="C163:E163"/>
    <mergeCell ref="C164:E164"/>
    <mergeCell ref="C165:E165"/>
    <mergeCell ref="C166:E166"/>
    <mergeCell ref="C167:N167"/>
    <mergeCell ref="C156:E156"/>
    <mergeCell ref="C157:E157"/>
    <mergeCell ref="C158:E158"/>
    <mergeCell ref="C159:E159"/>
    <mergeCell ref="C160:E160"/>
    <mergeCell ref="C161:E161"/>
    <mergeCell ref="C150:E150"/>
    <mergeCell ref="C151:E151"/>
    <mergeCell ref="C152:N152"/>
    <mergeCell ref="C153:N153"/>
    <mergeCell ref="C154:N154"/>
    <mergeCell ref="C155:E155"/>
    <mergeCell ref="C144:E144"/>
    <mergeCell ref="C145:E145"/>
    <mergeCell ref="C146:E146"/>
    <mergeCell ref="C147:E147"/>
    <mergeCell ref="C148:E148"/>
    <mergeCell ref="C149:E149"/>
    <mergeCell ref="C138:K138"/>
    <mergeCell ref="A139:N139"/>
    <mergeCell ref="C140:E140"/>
    <mergeCell ref="C141:N141"/>
    <mergeCell ref="C142:N142"/>
    <mergeCell ref="C143:N143"/>
    <mergeCell ref="C131:E131"/>
    <mergeCell ref="C132:E132"/>
    <mergeCell ref="C133:E133"/>
    <mergeCell ref="C134:E134"/>
    <mergeCell ref="C135:E135"/>
    <mergeCell ref="C136:E136"/>
    <mergeCell ref="C125:N125"/>
    <mergeCell ref="C126:N126"/>
    <mergeCell ref="C127:E127"/>
    <mergeCell ref="C128:E128"/>
    <mergeCell ref="C129:E129"/>
    <mergeCell ref="C130:E130"/>
    <mergeCell ref="C119:E119"/>
    <mergeCell ref="C120:E120"/>
    <mergeCell ref="C121:E121"/>
    <mergeCell ref="C122:E122"/>
    <mergeCell ref="C123:E123"/>
    <mergeCell ref="C124:E124"/>
    <mergeCell ref="C113:N113"/>
    <mergeCell ref="C114:E114"/>
    <mergeCell ref="C115:E115"/>
    <mergeCell ref="C116:E116"/>
    <mergeCell ref="C117:E117"/>
    <mergeCell ref="C118:E118"/>
    <mergeCell ref="C107:E107"/>
    <mergeCell ref="C108:E108"/>
    <mergeCell ref="C109:E109"/>
    <mergeCell ref="C110:E110"/>
    <mergeCell ref="C111:E111"/>
    <mergeCell ref="C112:N112"/>
    <mergeCell ref="C101:E101"/>
    <mergeCell ref="C102:E102"/>
    <mergeCell ref="C103:E103"/>
    <mergeCell ref="C104:E104"/>
    <mergeCell ref="C105:E105"/>
    <mergeCell ref="C106:E106"/>
    <mergeCell ref="C95:E95"/>
    <mergeCell ref="C96:E96"/>
    <mergeCell ref="C97:E97"/>
    <mergeCell ref="C98:E98"/>
    <mergeCell ref="C99:N99"/>
    <mergeCell ref="C100:N100"/>
    <mergeCell ref="C89:E89"/>
    <mergeCell ref="C90:E90"/>
    <mergeCell ref="C91:E91"/>
    <mergeCell ref="C92:E92"/>
    <mergeCell ref="C93:E93"/>
    <mergeCell ref="C94:E94"/>
    <mergeCell ref="C83:E83"/>
    <mergeCell ref="C84:N84"/>
    <mergeCell ref="C85:N85"/>
    <mergeCell ref="C86:N86"/>
    <mergeCell ref="C87:E87"/>
    <mergeCell ref="C88:E88"/>
    <mergeCell ref="C77:E77"/>
    <mergeCell ref="C78:E78"/>
    <mergeCell ref="C79:E79"/>
    <mergeCell ref="C80:E80"/>
    <mergeCell ref="C81:E81"/>
    <mergeCell ref="C82:E82"/>
    <mergeCell ref="C71:N71"/>
    <mergeCell ref="C72:E72"/>
    <mergeCell ref="C73:E73"/>
    <mergeCell ref="C74:E74"/>
    <mergeCell ref="C75:E75"/>
    <mergeCell ref="C76:E76"/>
    <mergeCell ref="C65:E65"/>
    <mergeCell ref="C66:E66"/>
    <mergeCell ref="C67:E67"/>
    <mergeCell ref="C68:E68"/>
    <mergeCell ref="C69:N69"/>
    <mergeCell ref="C70:N70"/>
    <mergeCell ref="C59:E59"/>
    <mergeCell ref="C60:E60"/>
    <mergeCell ref="C61:E61"/>
    <mergeCell ref="C62:E62"/>
    <mergeCell ref="C63:E63"/>
    <mergeCell ref="C64:E64"/>
    <mergeCell ref="C53:E53"/>
    <mergeCell ref="C54:E54"/>
    <mergeCell ref="C55:N55"/>
    <mergeCell ref="C56:N56"/>
    <mergeCell ref="C57:N57"/>
    <mergeCell ref="C58:E58"/>
    <mergeCell ref="C47:E47"/>
    <mergeCell ref="C48:E48"/>
    <mergeCell ref="C49:E49"/>
    <mergeCell ref="C50:E50"/>
    <mergeCell ref="C51:E51"/>
    <mergeCell ref="C52:E52"/>
    <mergeCell ref="C41:N41"/>
    <mergeCell ref="C42:N42"/>
    <mergeCell ref="C43:N43"/>
    <mergeCell ref="C44:E44"/>
    <mergeCell ref="C45:E45"/>
    <mergeCell ref="C46:E4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D10:N10"/>
    <mergeCell ref="A13:N13"/>
    <mergeCell ref="A14:N14"/>
    <mergeCell ref="A16:N16"/>
    <mergeCell ref="A17:N17"/>
    <mergeCell ref="A18:N18"/>
    <mergeCell ref="A4:C4"/>
    <mergeCell ref="K4:N4"/>
    <mergeCell ref="A5:D5"/>
    <mergeCell ref="J5:N5"/>
    <mergeCell ref="A6:D6"/>
    <mergeCell ref="J6:N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8" sqref="A8"/>
    </sheetView>
  </sheetViews>
  <sheetFormatPr defaultRowHeight="15" x14ac:dyDescent="0.25"/>
  <cols>
    <col min="1" max="1" width="255.5703125" customWidth="1"/>
  </cols>
  <sheetData>
    <row r="1" spans="1:1" ht="44.25" customHeight="1" x14ac:dyDescent="0.25">
      <c r="A1" s="225"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7"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402" t="str">
        <f>'1.Титульный лист'!A5</f>
        <v>Год раскрытия информации:  2022 год</v>
      </c>
      <c r="B4" s="402"/>
      <c r="C4" s="402"/>
      <c r="D4" s="402"/>
      <c r="E4" s="402"/>
      <c r="F4" s="402"/>
      <c r="G4" s="402"/>
      <c r="H4" s="402"/>
      <c r="I4" s="402"/>
      <c r="J4" s="402"/>
      <c r="K4" s="402"/>
      <c r="L4" s="402"/>
      <c r="M4" s="402"/>
      <c r="N4" s="402"/>
      <c r="O4" s="402"/>
      <c r="P4" s="402"/>
      <c r="Q4" s="402"/>
      <c r="R4" s="402"/>
      <c r="S4" s="402"/>
    </row>
    <row r="5" spans="1:28" s="11" customFormat="1" ht="15.75" x14ac:dyDescent="0.2">
      <c r="A5" s="16"/>
    </row>
    <row r="6" spans="1:28" s="11" customFormat="1" ht="18.75" x14ac:dyDescent="0.2">
      <c r="A6" s="406" t="s">
        <v>7</v>
      </c>
      <c r="B6" s="406"/>
      <c r="C6" s="406"/>
      <c r="D6" s="406"/>
      <c r="E6" s="406"/>
      <c r="F6" s="406"/>
      <c r="G6" s="406"/>
      <c r="H6" s="406"/>
      <c r="I6" s="406"/>
      <c r="J6" s="406"/>
      <c r="K6" s="406"/>
      <c r="L6" s="406"/>
      <c r="M6" s="406"/>
      <c r="N6" s="406"/>
      <c r="O6" s="406"/>
      <c r="P6" s="406"/>
      <c r="Q6" s="406"/>
      <c r="R6" s="406"/>
      <c r="S6" s="406"/>
      <c r="T6" s="12"/>
      <c r="U6" s="12"/>
      <c r="V6" s="12"/>
      <c r="W6" s="12"/>
      <c r="X6" s="12"/>
      <c r="Y6" s="12"/>
      <c r="Z6" s="12"/>
      <c r="AA6" s="12"/>
      <c r="AB6" s="12"/>
    </row>
    <row r="7" spans="1:28" s="11" customFormat="1" ht="18.75" x14ac:dyDescent="0.2">
      <c r="A7" s="406"/>
      <c r="B7" s="406"/>
      <c r="C7" s="406"/>
      <c r="D7" s="406"/>
      <c r="E7" s="406"/>
      <c r="F7" s="406"/>
      <c r="G7" s="406"/>
      <c r="H7" s="406"/>
      <c r="I7" s="406"/>
      <c r="J7" s="406"/>
      <c r="K7" s="406"/>
      <c r="L7" s="406"/>
      <c r="M7" s="406"/>
      <c r="N7" s="406"/>
      <c r="O7" s="406"/>
      <c r="P7" s="406"/>
      <c r="Q7" s="406"/>
      <c r="R7" s="406"/>
      <c r="S7" s="406"/>
      <c r="T7" s="12"/>
      <c r="U7" s="12"/>
      <c r="V7" s="12"/>
      <c r="W7" s="12"/>
      <c r="X7" s="12"/>
      <c r="Y7" s="12"/>
      <c r="Z7" s="12"/>
      <c r="AA7" s="12"/>
      <c r="AB7" s="12"/>
    </row>
    <row r="8" spans="1:28" s="11" customFormat="1" ht="18.75" x14ac:dyDescent="0.2">
      <c r="A8" s="407" t="s">
        <v>444</v>
      </c>
      <c r="B8" s="407"/>
      <c r="C8" s="407"/>
      <c r="D8" s="407"/>
      <c r="E8" s="407"/>
      <c r="F8" s="407"/>
      <c r="G8" s="407"/>
      <c r="H8" s="407"/>
      <c r="I8" s="407"/>
      <c r="J8" s="407"/>
      <c r="K8" s="407"/>
      <c r="L8" s="407"/>
      <c r="M8" s="407"/>
      <c r="N8" s="407"/>
      <c r="O8" s="407"/>
      <c r="P8" s="407"/>
      <c r="Q8" s="407"/>
      <c r="R8" s="407"/>
      <c r="S8" s="407"/>
      <c r="T8" s="12"/>
      <c r="U8" s="12"/>
      <c r="V8" s="12"/>
      <c r="W8" s="12"/>
      <c r="X8" s="12"/>
      <c r="Y8" s="12"/>
      <c r="Z8" s="12"/>
      <c r="AA8" s="12"/>
      <c r="AB8" s="12"/>
    </row>
    <row r="9" spans="1:28" s="11" customFormat="1" ht="18.75" x14ac:dyDescent="0.2">
      <c r="A9" s="403" t="s">
        <v>6</v>
      </c>
      <c r="B9" s="403"/>
      <c r="C9" s="403"/>
      <c r="D9" s="403"/>
      <c r="E9" s="403"/>
      <c r="F9" s="403"/>
      <c r="G9" s="403"/>
      <c r="H9" s="403"/>
      <c r="I9" s="403"/>
      <c r="J9" s="403"/>
      <c r="K9" s="403"/>
      <c r="L9" s="403"/>
      <c r="M9" s="403"/>
      <c r="N9" s="403"/>
      <c r="O9" s="403"/>
      <c r="P9" s="403"/>
      <c r="Q9" s="403"/>
      <c r="R9" s="403"/>
      <c r="S9" s="403"/>
      <c r="T9" s="12"/>
      <c r="U9" s="12"/>
      <c r="V9" s="12"/>
      <c r="W9" s="12"/>
      <c r="X9" s="12"/>
      <c r="Y9" s="12"/>
      <c r="Z9" s="12"/>
      <c r="AA9" s="12"/>
      <c r="AB9" s="12"/>
    </row>
    <row r="10" spans="1:28" s="11" customFormat="1" ht="18.75" x14ac:dyDescent="0.2">
      <c r="A10" s="406"/>
      <c r="B10" s="406"/>
      <c r="C10" s="406"/>
      <c r="D10" s="406"/>
      <c r="E10" s="406"/>
      <c r="F10" s="406"/>
      <c r="G10" s="406"/>
      <c r="H10" s="406"/>
      <c r="I10" s="406"/>
      <c r="J10" s="406"/>
      <c r="K10" s="406"/>
      <c r="L10" s="406"/>
      <c r="M10" s="406"/>
      <c r="N10" s="406"/>
      <c r="O10" s="406"/>
      <c r="P10" s="406"/>
      <c r="Q10" s="406"/>
      <c r="R10" s="406"/>
      <c r="S10" s="406"/>
      <c r="T10" s="12"/>
      <c r="U10" s="12"/>
      <c r="V10" s="12"/>
      <c r="W10" s="12"/>
      <c r="X10" s="12"/>
      <c r="Y10" s="12"/>
      <c r="Z10" s="12"/>
      <c r="AA10" s="12"/>
      <c r="AB10" s="12"/>
    </row>
    <row r="11" spans="1:28" s="11" customFormat="1" ht="18.75" x14ac:dyDescent="0.2">
      <c r="A11" s="408" t="str">
        <f>'1.Титульный лист'!A12</f>
        <v>L_ 2022_1211_Ц_7</v>
      </c>
      <c r="B11" s="408"/>
      <c r="C11" s="408"/>
      <c r="D11" s="408"/>
      <c r="E11" s="408"/>
      <c r="F11" s="408"/>
      <c r="G11" s="408"/>
      <c r="H11" s="408"/>
      <c r="I11" s="408"/>
      <c r="J11" s="408"/>
      <c r="K11" s="408"/>
      <c r="L11" s="408"/>
      <c r="M11" s="408"/>
      <c r="N11" s="408"/>
      <c r="O11" s="408"/>
      <c r="P11" s="408"/>
      <c r="Q11" s="408"/>
      <c r="R11" s="408"/>
      <c r="S11" s="408"/>
      <c r="T11" s="12"/>
      <c r="U11" s="12"/>
      <c r="V11" s="12"/>
      <c r="W11" s="12"/>
      <c r="X11" s="12"/>
      <c r="Y11" s="12"/>
      <c r="Z11" s="12"/>
      <c r="AA11" s="12"/>
      <c r="AB11" s="12"/>
    </row>
    <row r="12" spans="1:28" s="11" customFormat="1" ht="18.75" x14ac:dyDescent="0.2">
      <c r="A12" s="403" t="s">
        <v>5</v>
      </c>
      <c r="B12" s="403"/>
      <c r="C12" s="403"/>
      <c r="D12" s="403"/>
      <c r="E12" s="403"/>
      <c r="F12" s="403"/>
      <c r="G12" s="403"/>
      <c r="H12" s="403"/>
      <c r="I12" s="403"/>
      <c r="J12" s="403"/>
      <c r="K12" s="403"/>
      <c r="L12" s="403"/>
      <c r="M12" s="403"/>
      <c r="N12" s="403"/>
      <c r="O12" s="403"/>
      <c r="P12" s="403"/>
      <c r="Q12" s="403"/>
      <c r="R12" s="403"/>
      <c r="S12" s="403"/>
      <c r="T12" s="12"/>
      <c r="U12" s="12"/>
      <c r="V12" s="12"/>
      <c r="W12" s="12"/>
      <c r="X12" s="12"/>
      <c r="Y12" s="12"/>
      <c r="Z12" s="12"/>
      <c r="AA12" s="12"/>
      <c r="AB12" s="12"/>
    </row>
    <row r="13" spans="1:28" s="8"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9"/>
      <c r="U13" s="9"/>
      <c r="V13" s="9"/>
      <c r="W13" s="9"/>
      <c r="X13" s="9"/>
      <c r="Y13" s="9"/>
      <c r="Z13" s="9"/>
      <c r="AA13" s="9"/>
      <c r="AB13" s="9"/>
    </row>
    <row r="14" spans="1:28" s="3" customFormat="1" ht="15.75" x14ac:dyDescent="0.2">
      <c r="A14" s="407" t="str">
        <f xml:space="preserve"> '1.Титульный лист'!A15</f>
        <v>Реконструкция ТП-2589 "Подстанция КТПН, Стерлитамакский р-н,с.Наумовка, ул.Юбилейная", (КТП-10/0,4/400 кВа), Инв.№ 00-003699.</v>
      </c>
      <c r="B14" s="407"/>
      <c r="C14" s="407"/>
      <c r="D14" s="407"/>
      <c r="E14" s="407"/>
      <c r="F14" s="407"/>
      <c r="G14" s="407"/>
      <c r="H14" s="407"/>
      <c r="I14" s="407"/>
      <c r="J14" s="407"/>
      <c r="K14" s="407"/>
      <c r="L14" s="407"/>
      <c r="M14" s="407"/>
      <c r="N14" s="407"/>
      <c r="O14" s="407"/>
      <c r="P14" s="407"/>
      <c r="Q14" s="407"/>
      <c r="R14" s="407"/>
      <c r="S14" s="407"/>
      <c r="T14" s="7"/>
      <c r="U14" s="7"/>
      <c r="V14" s="7"/>
      <c r="W14" s="7"/>
      <c r="X14" s="7"/>
      <c r="Y14" s="7"/>
      <c r="Z14" s="7"/>
      <c r="AA14" s="7"/>
      <c r="AB14" s="7"/>
    </row>
    <row r="15" spans="1:28" s="3" customFormat="1" ht="15" customHeight="1" x14ac:dyDescent="0.2">
      <c r="A15" s="403" t="s">
        <v>4</v>
      </c>
      <c r="B15" s="403"/>
      <c r="C15" s="403"/>
      <c r="D15" s="403"/>
      <c r="E15" s="403"/>
      <c r="F15" s="403"/>
      <c r="G15" s="403"/>
      <c r="H15" s="403"/>
      <c r="I15" s="403"/>
      <c r="J15" s="403"/>
      <c r="K15" s="403"/>
      <c r="L15" s="403"/>
      <c r="M15" s="403"/>
      <c r="N15" s="403"/>
      <c r="O15" s="403"/>
      <c r="P15" s="403"/>
      <c r="Q15" s="403"/>
      <c r="R15" s="403"/>
      <c r="S15" s="403"/>
      <c r="T15" s="5"/>
      <c r="U15" s="5"/>
      <c r="V15" s="5"/>
      <c r="W15" s="5"/>
      <c r="X15" s="5"/>
      <c r="Y15" s="5"/>
      <c r="Z15" s="5"/>
      <c r="AA15" s="5"/>
      <c r="AB15" s="5"/>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04" t="s">
        <v>379</v>
      </c>
      <c r="B17" s="404"/>
      <c r="C17" s="404"/>
      <c r="D17" s="404"/>
      <c r="E17" s="404"/>
      <c r="F17" s="404"/>
      <c r="G17" s="404"/>
      <c r="H17" s="404"/>
      <c r="I17" s="404"/>
      <c r="J17" s="404"/>
      <c r="K17" s="404"/>
      <c r="L17" s="404"/>
      <c r="M17" s="404"/>
      <c r="N17" s="404"/>
      <c r="O17" s="404"/>
      <c r="P17" s="404"/>
      <c r="Q17" s="404"/>
      <c r="R17" s="404"/>
      <c r="S17" s="404"/>
      <c r="T17" s="6"/>
      <c r="U17" s="6"/>
      <c r="V17" s="6"/>
      <c r="W17" s="6"/>
      <c r="X17" s="6"/>
      <c r="Y17" s="6"/>
      <c r="Z17" s="6"/>
      <c r="AA17" s="6"/>
      <c r="AB17" s="6"/>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10" t="s">
        <v>3</v>
      </c>
      <c r="B19" s="410" t="s">
        <v>94</v>
      </c>
      <c r="C19" s="411" t="s">
        <v>276</v>
      </c>
      <c r="D19" s="410" t="s">
        <v>275</v>
      </c>
      <c r="E19" s="410" t="s">
        <v>93</v>
      </c>
      <c r="F19" s="410" t="s">
        <v>92</v>
      </c>
      <c r="G19" s="410" t="s">
        <v>271</v>
      </c>
      <c r="H19" s="410" t="s">
        <v>91</v>
      </c>
      <c r="I19" s="410" t="s">
        <v>90</v>
      </c>
      <c r="J19" s="410" t="s">
        <v>89</v>
      </c>
      <c r="K19" s="410" t="s">
        <v>88</v>
      </c>
      <c r="L19" s="410" t="s">
        <v>87</v>
      </c>
      <c r="M19" s="410" t="s">
        <v>86</v>
      </c>
      <c r="N19" s="410" t="s">
        <v>85</v>
      </c>
      <c r="O19" s="410" t="s">
        <v>84</v>
      </c>
      <c r="P19" s="410" t="s">
        <v>83</v>
      </c>
      <c r="Q19" s="410" t="s">
        <v>274</v>
      </c>
      <c r="R19" s="410"/>
      <c r="S19" s="413" t="s">
        <v>373</v>
      </c>
      <c r="T19" s="4"/>
      <c r="U19" s="4"/>
      <c r="V19" s="4"/>
      <c r="W19" s="4"/>
      <c r="X19" s="4"/>
      <c r="Y19" s="4"/>
    </row>
    <row r="20" spans="1:28" s="3" customFormat="1" ht="180.75" customHeight="1" x14ac:dyDescent="0.2">
      <c r="A20" s="410"/>
      <c r="B20" s="410"/>
      <c r="C20" s="412"/>
      <c r="D20" s="410"/>
      <c r="E20" s="410"/>
      <c r="F20" s="410"/>
      <c r="G20" s="410"/>
      <c r="H20" s="410"/>
      <c r="I20" s="410"/>
      <c r="J20" s="410"/>
      <c r="K20" s="410"/>
      <c r="L20" s="410"/>
      <c r="M20" s="410"/>
      <c r="N20" s="410"/>
      <c r="O20" s="410"/>
      <c r="P20" s="410"/>
      <c r="Q20" s="40" t="s">
        <v>272</v>
      </c>
      <c r="R20" s="41" t="s">
        <v>273</v>
      </c>
      <c r="S20" s="413"/>
      <c r="T20" s="27"/>
      <c r="U20" s="27"/>
      <c r="V20" s="27"/>
      <c r="W20" s="27"/>
      <c r="X20" s="27"/>
      <c r="Y20" s="27"/>
      <c r="Z20" s="26"/>
      <c r="AA20" s="26"/>
      <c r="AB20" s="26"/>
    </row>
    <row r="21" spans="1:28" s="3" customFormat="1" ht="18.75" x14ac:dyDescent="0.2">
      <c r="A21" s="40">
        <v>1</v>
      </c>
      <c r="B21" s="43">
        <v>2</v>
      </c>
      <c r="C21" s="40">
        <v>3</v>
      </c>
      <c r="D21" s="43">
        <v>4</v>
      </c>
      <c r="E21" s="40">
        <v>5</v>
      </c>
      <c r="F21" s="43">
        <v>6</v>
      </c>
      <c r="G21" s="150">
        <v>7</v>
      </c>
      <c r="H21" s="151">
        <v>8</v>
      </c>
      <c r="I21" s="150">
        <v>9</v>
      </c>
      <c r="J21" s="151">
        <v>10</v>
      </c>
      <c r="K21" s="150">
        <v>11</v>
      </c>
      <c r="L21" s="151">
        <v>12</v>
      </c>
      <c r="M21" s="150">
        <v>13</v>
      </c>
      <c r="N21" s="151">
        <v>14</v>
      </c>
      <c r="O21" s="150">
        <v>15</v>
      </c>
      <c r="P21" s="151">
        <v>16</v>
      </c>
      <c r="Q21" s="150">
        <v>17</v>
      </c>
      <c r="R21" s="151">
        <v>18</v>
      </c>
      <c r="S21" s="150">
        <v>19</v>
      </c>
      <c r="T21" s="27"/>
      <c r="U21" s="27"/>
      <c r="V21" s="27"/>
      <c r="W21" s="27"/>
      <c r="X21" s="27"/>
      <c r="Y21" s="27"/>
      <c r="Z21" s="26"/>
      <c r="AA21" s="26"/>
      <c r="AB21" s="26"/>
    </row>
    <row r="22" spans="1:28" s="3" customFormat="1" ht="32.25" customHeight="1" x14ac:dyDescent="0.2">
      <c r="A22" s="40"/>
      <c r="B22" s="43" t="s">
        <v>431</v>
      </c>
      <c r="C22" s="200" t="s">
        <v>431</v>
      </c>
      <c r="D22" s="200" t="s">
        <v>431</v>
      </c>
      <c r="E22" s="200" t="s">
        <v>431</v>
      </c>
      <c r="F22" s="200" t="s">
        <v>431</v>
      </c>
      <c r="G22" s="200" t="s">
        <v>431</v>
      </c>
      <c r="H22" s="200" t="s">
        <v>431</v>
      </c>
      <c r="I22" s="200" t="s">
        <v>431</v>
      </c>
      <c r="J22" s="200" t="s">
        <v>431</v>
      </c>
      <c r="K22" s="200" t="s">
        <v>431</v>
      </c>
      <c r="L22" s="200" t="s">
        <v>431</v>
      </c>
      <c r="M22" s="200" t="s">
        <v>431</v>
      </c>
      <c r="N22" s="200" t="s">
        <v>431</v>
      </c>
      <c r="O22" s="200" t="s">
        <v>431</v>
      </c>
      <c r="P22" s="200" t="s">
        <v>431</v>
      </c>
      <c r="Q22" s="200" t="s">
        <v>431</v>
      </c>
      <c r="R22" s="200" t="s">
        <v>431</v>
      </c>
      <c r="S22" s="200" t="s">
        <v>431</v>
      </c>
      <c r="T22" s="27"/>
      <c r="U22" s="27"/>
      <c r="V22" s="27"/>
      <c r="W22" s="27"/>
      <c r="X22" s="27"/>
      <c r="Y22" s="27"/>
      <c r="Z22" s="26"/>
      <c r="AA22" s="26"/>
      <c r="AB22" s="26"/>
    </row>
    <row r="23" spans="1:28" ht="20.25" customHeight="1" x14ac:dyDescent="0.25">
      <c r="A23" s="113"/>
      <c r="B23" s="43" t="s">
        <v>269</v>
      </c>
      <c r="C23" s="43"/>
      <c r="D23" s="43"/>
      <c r="E23" s="113" t="s">
        <v>270</v>
      </c>
      <c r="F23" s="113" t="s">
        <v>270</v>
      </c>
      <c r="G23" s="113" t="s">
        <v>270</v>
      </c>
      <c r="H23" s="113"/>
      <c r="I23" s="113"/>
      <c r="J23" s="113"/>
      <c r="K23" s="113"/>
      <c r="L23" s="113"/>
      <c r="M23" s="113"/>
      <c r="N23" s="113"/>
      <c r="O23" s="113"/>
      <c r="P23" s="113"/>
      <c r="Q23" s="114"/>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7" zoomScale="80" zoomScaleNormal="60" zoomScaleSheetLayoutView="80" workbookViewId="0">
      <selection activeCell="P28" sqref="P28"/>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29" t="str">
        <f>'1.Титульный лист'!C3</f>
        <v>от «05» мая 2016 г. №380</v>
      </c>
      <c r="T4" s="429"/>
    </row>
    <row r="5" spans="1:20" s="11" customFormat="1" ht="18.75" customHeight="1" x14ac:dyDescent="0.3">
      <c r="A5" s="17"/>
      <c r="H5" s="15"/>
      <c r="T5" s="14"/>
    </row>
    <row r="6" spans="1:20" s="11" customFormat="1" x14ac:dyDescent="0.2">
      <c r="A6" s="402" t="str">
        <f>'1.Титульный лист'!A5</f>
        <v>Год раскрытия информации:  2022 год</v>
      </c>
      <c r="B6" s="402"/>
      <c r="C6" s="402"/>
      <c r="D6" s="402"/>
      <c r="E6" s="402"/>
      <c r="F6" s="402"/>
      <c r="G6" s="402"/>
      <c r="H6" s="402"/>
      <c r="I6" s="402"/>
      <c r="J6" s="402"/>
      <c r="K6" s="402"/>
      <c r="L6" s="402"/>
      <c r="M6" s="402"/>
      <c r="N6" s="402"/>
      <c r="O6" s="402"/>
      <c r="P6" s="402"/>
      <c r="Q6" s="402"/>
      <c r="R6" s="402"/>
      <c r="S6" s="402"/>
      <c r="T6" s="402"/>
    </row>
    <row r="7" spans="1:20" s="11" customFormat="1" x14ac:dyDescent="0.2">
      <c r="A7" s="16"/>
      <c r="H7" s="15"/>
    </row>
    <row r="8" spans="1:20" s="11" customFormat="1" ht="18.75" x14ac:dyDescent="0.2">
      <c r="A8" s="406" t="s">
        <v>7</v>
      </c>
      <c r="B8" s="406"/>
      <c r="C8" s="406"/>
      <c r="D8" s="406"/>
      <c r="E8" s="406"/>
      <c r="F8" s="406"/>
      <c r="G8" s="406"/>
      <c r="H8" s="406"/>
      <c r="I8" s="406"/>
      <c r="J8" s="406"/>
      <c r="K8" s="406"/>
      <c r="L8" s="406"/>
      <c r="M8" s="406"/>
      <c r="N8" s="406"/>
      <c r="O8" s="406"/>
      <c r="P8" s="406"/>
      <c r="Q8" s="406"/>
      <c r="R8" s="406"/>
      <c r="S8" s="406"/>
      <c r="T8" s="406"/>
    </row>
    <row r="9" spans="1:20" s="11"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1" customFormat="1" ht="18.75" customHeight="1" x14ac:dyDescent="0.2">
      <c r="A10" s="407" t="s">
        <v>444</v>
      </c>
      <c r="B10" s="407"/>
      <c r="C10" s="407"/>
      <c r="D10" s="407"/>
      <c r="E10" s="407"/>
      <c r="F10" s="407"/>
      <c r="G10" s="407"/>
      <c r="H10" s="407"/>
      <c r="I10" s="407"/>
      <c r="J10" s="407"/>
      <c r="K10" s="407"/>
      <c r="L10" s="407"/>
      <c r="M10" s="407"/>
      <c r="N10" s="407"/>
      <c r="O10" s="407"/>
      <c r="P10" s="407"/>
      <c r="Q10" s="407"/>
      <c r="R10" s="407"/>
      <c r="S10" s="407"/>
      <c r="T10" s="407"/>
    </row>
    <row r="11" spans="1:20" s="11" customFormat="1" ht="18.75" customHeight="1" x14ac:dyDescent="0.2">
      <c r="A11" s="403" t="s">
        <v>6</v>
      </c>
      <c r="B11" s="403"/>
      <c r="C11" s="403"/>
      <c r="D11" s="403"/>
      <c r="E11" s="403"/>
      <c r="F11" s="403"/>
      <c r="G11" s="403"/>
      <c r="H11" s="403"/>
      <c r="I11" s="403"/>
      <c r="J11" s="403"/>
      <c r="K11" s="403"/>
      <c r="L11" s="403"/>
      <c r="M11" s="403"/>
      <c r="N11" s="403"/>
      <c r="O11" s="403"/>
      <c r="P11" s="403"/>
      <c r="Q11" s="403"/>
      <c r="R11" s="403"/>
      <c r="S11" s="403"/>
      <c r="T11" s="403"/>
    </row>
    <row r="12" spans="1:20" s="11"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1" customFormat="1" ht="18.75" customHeight="1" x14ac:dyDescent="0.2">
      <c r="A13" s="408" t="str">
        <f xml:space="preserve"> '1.Титульный лист'!A12</f>
        <v>L_ 2022_1211_Ц_7</v>
      </c>
      <c r="B13" s="408"/>
      <c r="C13" s="408"/>
      <c r="D13" s="408"/>
      <c r="E13" s="408"/>
      <c r="F13" s="408"/>
      <c r="G13" s="408"/>
      <c r="H13" s="408"/>
      <c r="I13" s="408"/>
      <c r="J13" s="408"/>
      <c r="K13" s="408"/>
      <c r="L13" s="408"/>
      <c r="M13" s="408"/>
      <c r="N13" s="408"/>
      <c r="O13" s="408"/>
      <c r="P13" s="408"/>
      <c r="Q13" s="408"/>
      <c r="R13" s="408"/>
      <c r="S13" s="408"/>
      <c r="T13" s="408"/>
    </row>
    <row r="14" spans="1:20" s="11" customFormat="1" ht="18.75" customHeight="1" x14ac:dyDescent="0.2">
      <c r="A14" s="403" t="s">
        <v>5</v>
      </c>
      <c r="B14" s="403"/>
      <c r="C14" s="403"/>
      <c r="D14" s="403"/>
      <c r="E14" s="403"/>
      <c r="F14" s="403"/>
      <c r="G14" s="403"/>
      <c r="H14" s="403"/>
      <c r="I14" s="403"/>
      <c r="J14" s="403"/>
      <c r="K14" s="403"/>
      <c r="L14" s="403"/>
      <c r="M14" s="403"/>
      <c r="N14" s="403"/>
      <c r="O14" s="403"/>
      <c r="P14" s="403"/>
      <c r="Q14" s="403"/>
      <c r="R14" s="403"/>
      <c r="S14" s="403"/>
      <c r="T14" s="403"/>
    </row>
    <row r="15" spans="1:20" s="8"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x14ac:dyDescent="0.2">
      <c r="A16" s="407" t="str">
        <f xml:space="preserve"> '1.Титульный лист'!A15</f>
        <v>Реконструкция ТП-2589 "Подстанция КТПН, Стерлитамакский р-н,с.Наумовка, ул.Юбилейная", (КТП-10/0,4/400 кВа), Инв.№ 00-003699.</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03" t="s">
        <v>4</v>
      </c>
      <c r="B17" s="403"/>
      <c r="C17" s="403"/>
      <c r="D17" s="403"/>
      <c r="E17" s="403"/>
      <c r="F17" s="403"/>
      <c r="G17" s="403"/>
      <c r="H17" s="403"/>
      <c r="I17" s="403"/>
      <c r="J17" s="403"/>
      <c r="K17" s="403"/>
      <c r="L17" s="403"/>
      <c r="M17" s="403"/>
      <c r="N17" s="403"/>
      <c r="O17" s="403"/>
      <c r="P17" s="403"/>
      <c r="Q17" s="403"/>
      <c r="R17" s="403"/>
      <c r="S17" s="403"/>
      <c r="T17" s="403"/>
    </row>
    <row r="18" spans="1:113"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3" customFormat="1" ht="15" customHeight="1" x14ac:dyDescent="0.2">
      <c r="A19" s="405" t="s">
        <v>384</v>
      </c>
      <c r="B19" s="405"/>
      <c r="C19" s="405"/>
      <c r="D19" s="405"/>
      <c r="E19" s="405"/>
      <c r="F19" s="405"/>
      <c r="G19" s="405"/>
      <c r="H19" s="405"/>
      <c r="I19" s="405"/>
      <c r="J19" s="405"/>
      <c r="K19" s="405"/>
      <c r="L19" s="405"/>
      <c r="M19" s="405"/>
      <c r="N19" s="405"/>
      <c r="O19" s="405"/>
      <c r="P19" s="405"/>
      <c r="Q19" s="405"/>
      <c r="R19" s="405"/>
      <c r="S19" s="405"/>
      <c r="T19" s="405"/>
    </row>
    <row r="20" spans="1:113" s="53"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3</v>
      </c>
      <c r="B21" s="418" t="s">
        <v>213</v>
      </c>
      <c r="C21" s="419"/>
      <c r="D21" s="422" t="s">
        <v>116</v>
      </c>
      <c r="E21" s="418" t="s">
        <v>412</v>
      </c>
      <c r="F21" s="419"/>
      <c r="G21" s="418" t="s">
        <v>232</v>
      </c>
      <c r="H21" s="419"/>
      <c r="I21" s="418" t="s">
        <v>115</v>
      </c>
      <c r="J21" s="419"/>
      <c r="K21" s="422" t="s">
        <v>114</v>
      </c>
      <c r="L21" s="418" t="s">
        <v>113</v>
      </c>
      <c r="M21" s="419"/>
      <c r="N21" s="418" t="s">
        <v>408</v>
      </c>
      <c r="O21" s="419"/>
      <c r="P21" s="422" t="s">
        <v>112</v>
      </c>
      <c r="Q21" s="430" t="s">
        <v>111</v>
      </c>
      <c r="R21" s="431"/>
      <c r="S21" s="430" t="s">
        <v>110</v>
      </c>
      <c r="T21" s="432"/>
    </row>
    <row r="22" spans="1:113" ht="204.75" customHeight="1" x14ac:dyDescent="0.25">
      <c r="A22" s="427"/>
      <c r="B22" s="420"/>
      <c r="C22" s="421"/>
      <c r="D22" s="424"/>
      <c r="E22" s="420"/>
      <c r="F22" s="421"/>
      <c r="G22" s="420"/>
      <c r="H22" s="421"/>
      <c r="I22" s="420"/>
      <c r="J22" s="421"/>
      <c r="K22" s="423"/>
      <c r="L22" s="420"/>
      <c r="M22" s="421"/>
      <c r="N22" s="420"/>
      <c r="O22" s="421"/>
      <c r="P22" s="423"/>
      <c r="Q22" s="104" t="s">
        <v>109</v>
      </c>
      <c r="R22" s="104" t="s">
        <v>383</v>
      </c>
      <c r="S22" s="104" t="s">
        <v>108</v>
      </c>
      <c r="T22" s="104" t="s">
        <v>107</v>
      </c>
    </row>
    <row r="23" spans="1:113" ht="51.75" customHeight="1" x14ac:dyDescent="0.25">
      <c r="A23" s="428"/>
      <c r="B23" s="158" t="s">
        <v>105</v>
      </c>
      <c r="C23" s="158" t="s">
        <v>106</v>
      </c>
      <c r="D23" s="423"/>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6" customFormat="1" ht="42.75" customHeight="1" x14ac:dyDescent="0.25">
      <c r="A25" s="54">
        <v>1</v>
      </c>
      <c r="B25" s="191" t="s">
        <v>592</v>
      </c>
      <c r="C25" s="191" t="s">
        <v>592</v>
      </c>
      <c r="D25" s="191" t="s">
        <v>435</v>
      </c>
      <c r="E25" s="191" t="s">
        <v>437</v>
      </c>
      <c r="F25" s="191" t="s">
        <v>437</v>
      </c>
      <c r="G25" s="191" t="s">
        <v>588</v>
      </c>
      <c r="H25" s="191" t="s">
        <v>588</v>
      </c>
      <c r="I25" s="191" t="s">
        <v>270</v>
      </c>
      <c r="J25" s="191">
        <v>2022</v>
      </c>
      <c r="K25" s="191" t="s">
        <v>270</v>
      </c>
      <c r="L25" s="191">
        <v>10</v>
      </c>
      <c r="M25" s="191">
        <v>10</v>
      </c>
      <c r="N25" s="191">
        <v>0.4</v>
      </c>
      <c r="O25" s="191">
        <v>0.4</v>
      </c>
      <c r="P25" s="191" t="s">
        <v>270</v>
      </c>
      <c r="Q25" s="191" t="s">
        <v>270</v>
      </c>
      <c r="R25" s="191" t="s">
        <v>270</v>
      </c>
      <c r="S25" s="191" t="s">
        <v>270</v>
      </c>
      <c r="T25" s="191" t="s">
        <v>270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17" t="s">
        <v>417</v>
      </c>
      <c r="C29" s="417"/>
      <c r="D29" s="417"/>
      <c r="E29" s="417"/>
      <c r="F29" s="417"/>
      <c r="G29" s="417"/>
      <c r="H29" s="417"/>
      <c r="I29" s="417"/>
      <c r="J29" s="417"/>
      <c r="K29" s="417"/>
      <c r="L29" s="417"/>
      <c r="M29" s="417"/>
      <c r="N29" s="417"/>
      <c r="O29" s="417"/>
      <c r="P29" s="417"/>
      <c r="Q29" s="417"/>
      <c r="R29" s="41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9"/>
  <sheetViews>
    <sheetView tabSelected="1" view="pageBreakPreview" topLeftCell="A10" zoomScale="85" zoomScaleSheetLayoutView="85" workbookViewId="0">
      <selection activeCell="S25" sqref="S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402" t="str">
        <f>'1.Титульный лист'!A5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06" t="s">
        <v>7</v>
      </c>
      <c r="F7" s="406"/>
      <c r="G7" s="406"/>
      <c r="H7" s="406"/>
      <c r="I7" s="406"/>
      <c r="J7" s="406"/>
      <c r="K7" s="406"/>
      <c r="L7" s="406"/>
      <c r="M7" s="406"/>
      <c r="N7" s="406"/>
      <c r="O7" s="406"/>
      <c r="P7" s="406"/>
      <c r="Q7" s="406"/>
      <c r="R7" s="406"/>
      <c r="S7" s="406"/>
      <c r="T7" s="406"/>
      <c r="U7" s="406"/>
      <c r="V7" s="406"/>
      <c r="W7" s="406"/>
      <c r="X7" s="406"/>
      <c r="Y7" s="40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7" t="s">
        <v>444</v>
      </c>
      <c r="F9" s="407"/>
      <c r="G9" s="407"/>
      <c r="H9" s="407"/>
      <c r="I9" s="407"/>
      <c r="J9" s="407"/>
      <c r="K9" s="407"/>
      <c r="L9" s="407"/>
      <c r="M9" s="407"/>
      <c r="N9" s="407"/>
      <c r="O9" s="407"/>
      <c r="P9" s="407"/>
      <c r="Q9" s="407"/>
      <c r="R9" s="407"/>
      <c r="S9" s="407"/>
      <c r="T9" s="407"/>
      <c r="U9" s="407"/>
      <c r="V9" s="407"/>
      <c r="W9" s="407"/>
      <c r="X9" s="407"/>
      <c r="Y9" s="407"/>
    </row>
    <row r="10" spans="1:27" s="11" customFormat="1" ht="18.75" customHeight="1" x14ac:dyDescent="0.2">
      <c r="E10" s="403" t="s">
        <v>6</v>
      </c>
      <c r="F10" s="403"/>
      <c r="G10" s="403"/>
      <c r="H10" s="403"/>
      <c r="I10" s="403"/>
      <c r="J10" s="403"/>
      <c r="K10" s="403"/>
      <c r="L10" s="403"/>
      <c r="M10" s="403"/>
      <c r="N10" s="403"/>
      <c r="O10" s="403"/>
      <c r="P10" s="403"/>
      <c r="Q10" s="403"/>
      <c r="R10" s="403"/>
      <c r="S10" s="403"/>
      <c r="T10" s="403"/>
      <c r="U10" s="403"/>
      <c r="V10" s="403"/>
      <c r="W10" s="403"/>
      <c r="X10" s="403"/>
      <c r="Y10" s="40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8" t="str">
        <f xml:space="preserve"> '1.Титульный лист'!A12</f>
        <v>L_ 2022_1211_Ц_7</v>
      </c>
      <c r="F12" s="408"/>
      <c r="G12" s="408"/>
      <c r="H12" s="408"/>
      <c r="I12" s="408"/>
      <c r="J12" s="408"/>
      <c r="K12" s="408"/>
      <c r="L12" s="408"/>
      <c r="M12" s="408"/>
      <c r="N12" s="408"/>
      <c r="O12" s="408"/>
      <c r="P12" s="408"/>
      <c r="Q12" s="408"/>
      <c r="R12" s="408"/>
      <c r="S12" s="408"/>
      <c r="T12" s="408"/>
      <c r="U12" s="408"/>
      <c r="V12" s="408"/>
      <c r="W12" s="408"/>
      <c r="X12" s="408"/>
      <c r="Y12" s="408"/>
    </row>
    <row r="13" spans="1:27" s="11" customFormat="1" ht="18.75" customHeight="1" x14ac:dyDescent="0.2">
      <c r="E13" s="403" t="s">
        <v>5</v>
      </c>
      <c r="F13" s="403"/>
      <c r="G13" s="403"/>
      <c r="H13" s="403"/>
      <c r="I13" s="403"/>
      <c r="J13" s="403"/>
      <c r="K13" s="403"/>
      <c r="L13" s="403"/>
      <c r="M13" s="403"/>
      <c r="N13" s="403"/>
      <c r="O13" s="403"/>
      <c r="P13" s="403"/>
      <c r="Q13" s="403"/>
      <c r="R13" s="403"/>
      <c r="S13" s="403"/>
      <c r="T13" s="403"/>
      <c r="U13" s="403"/>
      <c r="V13" s="403"/>
      <c r="W13" s="403"/>
      <c r="X13" s="403"/>
      <c r="Y13" s="40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7" t="str">
        <f xml:space="preserve"> '1.Титульный лист'!A15</f>
        <v>Реконструкция ТП-2589 "Подстанция КТПН, Стерлитамакский р-н,с.Наумовка, ул.Юбилейная", (КТП-10/0,4/400 кВа), Инв.№ 00-003699.</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03" t="s">
        <v>4</v>
      </c>
      <c r="F16" s="403"/>
      <c r="G16" s="403"/>
      <c r="H16" s="403"/>
      <c r="I16" s="403"/>
      <c r="J16" s="403"/>
      <c r="K16" s="403"/>
      <c r="L16" s="403"/>
      <c r="M16" s="403"/>
      <c r="N16" s="403"/>
      <c r="O16" s="403"/>
      <c r="P16" s="403"/>
      <c r="Q16" s="403"/>
      <c r="R16" s="403"/>
      <c r="S16" s="403"/>
      <c r="T16" s="403"/>
      <c r="U16" s="403"/>
      <c r="V16" s="403"/>
      <c r="W16" s="403"/>
      <c r="X16" s="403"/>
      <c r="Y16" s="4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386</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53" customFormat="1" ht="21" customHeight="1" x14ac:dyDescent="0.25"/>
    <row r="21" spans="1:27" ht="15.75" customHeight="1" x14ac:dyDescent="0.25">
      <c r="A21" s="433" t="s">
        <v>3</v>
      </c>
      <c r="B21" s="436" t="s">
        <v>392</v>
      </c>
      <c r="C21" s="437"/>
      <c r="D21" s="436" t="s">
        <v>394</v>
      </c>
      <c r="E21" s="437"/>
      <c r="F21" s="430" t="s">
        <v>88</v>
      </c>
      <c r="G21" s="432"/>
      <c r="H21" s="432"/>
      <c r="I21" s="431"/>
      <c r="J21" s="433" t="s">
        <v>395</v>
      </c>
      <c r="K21" s="436" t="s">
        <v>396</v>
      </c>
      <c r="L21" s="437"/>
      <c r="M21" s="436" t="s">
        <v>397</v>
      </c>
      <c r="N21" s="437"/>
      <c r="O21" s="436" t="s">
        <v>385</v>
      </c>
      <c r="P21" s="437"/>
      <c r="Q21" s="436" t="s">
        <v>121</v>
      </c>
      <c r="R21" s="437"/>
      <c r="S21" s="433" t="s">
        <v>120</v>
      </c>
      <c r="T21" s="433" t="s">
        <v>398</v>
      </c>
      <c r="U21" s="433" t="s">
        <v>393</v>
      </c>
      <c r="V21" s="436" t="s">
        <v>119</v>
      </c>
      <c r="W21" s="437"/>
      <c r="X21" s="430" t="s">
        <v>111</v>
      </c>
      <c r="Y21" s="432"/>
      <c r="Z21" s="430" t="s">
        <v>110</v>
      </c>
      <c r="AA21" s="432"/>
    </row>
    <row r="22" spans="1:27" ht="216" customHeight="1" x14ac:dyDescent="0.25">
      <c r="A22" s="434"/>
      <c r="B22" s="438"/>
      <c r="C22" s="439"/>
      <c r="D22" s="438"/>
      <c r="E22" s="439"/>
      <c r="F22" s="430" t="s">
        <v>118</v>
      </c>
      <c r="G22" s="431"/>
      <c r="H22" s="430" t="s">
        <v>117</v>
      </c>
      <c r="I22" s="431"/>
      <c r="J22" s="435"/>
      <c r="K22" s="438"/>
      <c r="L22" s="439"/>
      <c r="M22" s="438"/>
      <c r="N22" s="439"/>
      <c r="O22" s="438"/>
      <c r="P22" s="439"/>
      <c r="Q22" s="438"/>
      <c r="R22" s="439"/>
      <c r="S22" s="435"/>
      <c r="T22" s="435"/>
      <c r="U22" s="435"/>
      <c r="V22" s="438"/>
      <c r="W22" s="439"/>
      <c r="X22" s="104" t="s">
        <v>109</v>
      </c>
      <c r="Y22" s="104" t="s">
        <v>383</v>
      </c>
      <c r="Z22" s="104" t="s">
        <v>108</v>
      </c>
      <c r="AA22" s="104" t="s">
        <v>107</v>
      </c>
    </row>
    <row r="23" spans="1:27" ht="60" customHeight="1" x14ac:dyDescent="0.25">
      <c r="A23" s="435"/>
      <c r="B23" s="156" t="s">
        <v>105</v>
      </c>
      <c r="C23" s="156"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86.25" customHeight="1" x14ac:dyDescent="0.25">
      <c r="A25" s="216">
        <v>1</v>
      </c>
      <c r="B25" s="230" t="s">
        <v>594</v>
      </c>
      <c r="C25" s="230" t="s">
        <v>594</v>
      </c>
      <c r="D25" s="230" t="s">
        <v>594</v>
      </c>
      <c r="E25" s="230" t="s">
        <v>594</v>
      </c>
      <c r="F25" s="216">
        <v>0.4</v>
      </c>
      <c r="G25" s="216">
        <v>0.4</v>
      </c>
      <c r="H25" s="216">
        <v>0.4</v>
      </c>
      <c r="I25" s="216">
        <v>0.4</v>
      </c>
      <c r="J25" s="216" t="s">
        <v>270</v>
      </c>
      <c r="K25" s="216">
        <v>1</v>
      </c>
      <c r="L25" s="216">
        <v>1</v>
      </c>
      <c r="M25" s="216" t="s">
        <v>270</v>
      </c>
      <c r="N25" s="216">
        <v>95</v>
      </c>
      <c r="O25" s="216" t="s">
        <v>957</v>
      </c>
      <c r="P25" s="216" t="s">
        <v>595</v>
      </c>
      <c r="Q25" s="216" t="s">
        <v>270</v>
      </c>
      <c r="R25" s="216" t="s">
        <v>270</v>
      </c>
      <c r="S25" s="216" t="s">
        <v>270</v>
      </c>
      <c r="T25" s="216" t="s">
        <v>270</v>
      </c>
      <c r="U25" s="216" t="s">
        <v>270</v>
      </c>
      <c r="V25" s="216" t="s">
        <v>596</v>
      </c>
      <c r="W25" s="216" t="s">
        <v>596</v>
      </c>
      <c r="X25" s="216" t="s">
        <v>270</v>
      </c>
      <c r="Y25" s="216" t="s">
        <v>270</v>
      </c>
      <c r="Z25" s="216" t="s">
        <v>270</v>
      </c>
      <c r="AA25" s="216" t="s">
        <v>270</v>
      </c>
    </row>
    <row r="26" spans="1:27" s="53" customFormat="1" ht="24" customHeight="1" x14ac:dyDescent="0.25">
      <c r="A26" s="54" t="s">
        <v>425</v>
      </c>
      <c r="B26" s="54" t="s">
        <v>425</v>
      </c>
      <c r="C26" s="54" t="s">
        <v>425</v>
      </c>
      <c r="D26" s="54" t="s">
        <v>425</v>
      </c>
      <c r="E26" s="54" t="s">
        <v>425</v>
      </c>
      <c r="F26" s="54" t="s">
        <v>425</v>
      </c>
      <c r="G26" s="54" t="s">
        <v>425</v>
      </c>
      <c r="H26" s="54" t="s">
        <v>425</v>
      </c>
      <c r="I26" s="54" t="s">
        <v>425</v>
      </c>
      <c r="J26" s="54" t="s">
        <v>425</v>
      </c>
      <c r="K26" s="54" t="s">
        <v>425</v>
      </c>
      <c r="L26" s="54" t="s">
        <v>425</v>
      </c>
      <c r="M26" s="54" t="s">
        <v>425</v>
      </c>
      <c r="N26" s="54" t="s">
        <v>425</v>
      </c>
      <c r="O26" s="54" t="s">
        <v>425</v>
      </c>
      <c r="P26" s="54" t="s">
        <v>425</v>
      </c>
      <c r="Q26" s="54" t="s">
        <v>425</v>
      </c>
      <c r="R26" s="54" t="s">
        <v>425</v>
      </c>
      <c r="S26" s="54" t="s">
        <v>425</v>
      </c>
      <c r="T26" s="54" t="s">
        <v>425</v>
      </c>
      <c r="U26" s="54" t="s">
        <v>425</v>
      </c>
      <c r="V26" s="54" t="s">
        <v>425</v>
      </c>
      <c r="W26" s="54" t="s">
        <v>425</v>
      </c>
      <c r="X26" s="54" t="s">
        <v>425</v>
      </c>
      <c r="Y26" s="54" t="s">
        <v>425</v>
      </c>
      <c r="Z26" s="54" t="s">
        <v>425</v>
      </c>
      <c r="AA26" s="54" t="s">
        <v>425</v>
      </c>
    </row>
    <row r="27" spans="1:27" ht="3" customHeight="1" x14ac:dyDescent="0.25">
      <c r="X27" s="106"/>
      <c r="Y27" s="107"/>
      <c r="Z27" s="46"/>
      <c r="AA27" s="46"/>
    </row>
    <row r="28" spans="1:27" s="51" customFormat="1" ht="12.75" x14ac:dyDescent="0.2">
      <c r="A28" s="52"/>
      <c r="B28" s="52"/>
      <c r="C28" s="52"/>
      <c r="E28" s="52"/>
      <c r="X28" s="108"/>
      <c r="Y28" s="108"/>
      <c r="Z28" s="108"/>
      <c r="AA28" s="108"/>
    </row>
    <row r="29" spans="1:27" s="51" customFormat="1" ht="12.75" x14ac:dyDescent="0.2">
      <c r="A29" s="52"/>
      <c r="B29" s="52"/>
      <c r="C29"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0"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2" t="str">
        <f>'1.Титульный лист'!A5</f>
        <v>Год раскрытия информации:  2022 год</v>
      </c>
      <c r="B5" s="402"/>
      <c r="C5" s="40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06" t="s">
        <v>7</v>
      </c>
      <c r="B7" s="406"/>
      <c r="C7" s="406"/>
      <c r="D7" s="12"/>
      <c r="E7" s="12"/>
      <c r="F7" s="12"/>
      <c r="G7" s="12"/>
      <c r="H7" s="12"/>
      <c r="I7" s="12"/>
      <c r="J7" s="12"/>
      <c r="K7" s="12"/>
      <c r="L7" s="12"/>
      <c r="M7" s="12"/>
      <c r="N7" s="12"/>
      <c r="O7" s="12"/>
      <c r="P7" s="12"/>
      <c r="Q7" s="12"/>
      <c r="R7" s="12"/>
      <c r="S7" s="12"/>
      <c r="T7" s="12"/>
      <c r="U7" s="12"/>
    </row>
    <row r="8" spans="1:29" s="11" customFormat="1" ht="18.75" x14ac:dyDescent="0.2">
      <c r="A8" s="406"/>
      <c r="B8" s="406"/>
      <c r="C8" s="406"/>
      <c r="D8" s="13"/>
      <c r="E8" s="13"/>
      <c r="F8" s="13"/>
      <c r="G8" s="13"/>
      <c r="H8" s="12"/>
      <c r="I8" s="12"/>
      <c r="J8" s="12"/>
      <c r="K8" s="12"/>
      <c r="L8" s="12"/>
      <c r="M8" s="12"/>
      <c r="N8" s="12"/>
      <c r="O8" s="12"/>
      <c r="P8" s="12"/>
      <c r="Q8" s="12"/>
      <c r="R8" s="12"/>
      <c r="S8" s="12"/>
      <c r="T8" s="12"/>
      <c r="U8" s="12"/>
    </row>
    <row r="9" spans="1:29" s="11" customFormat="1" ht="18.75" x14ac:dyDescent="0.2">
      <c r="A9" s="407" t="s">
        <v>444</v>
      </c>
      <c r="B9" s="407"/>
      <c r="C9" s="407"/>
      <c r="D9" s="7"/>
      <c r="E9" s="7"/>
      <c r="F9" s="7"/>
      <c r="G9" s="7"/>
      <c r="H9" s="12"/>
      <c r="I9" s="12"/>
      <c r="J9" s="12"/>
      <c r="K9" s="12"/>
      <c r="L9" s="12"/>
      <c r="M9" s="12"/>
      <c r="N9" s="12"/>
      <c r="O9" s="12"/>
      <c r="P9" s="12"/>
      <c r="Q9" s="12"/>
      <c r="R9" s="12"/>
      <c r="S9" s="12"/>
      <c r="T9" s="12"/>
      <c r="U9" s="12"/>
    </row>
    <row r="10" spans="1:29" s="11" customFormat="1" ht="18.75" x14ac:dyDescent="0.2">
      <c r="A10" s="403" t="s">
        <v>6</v>
      </c>
      <c r="B10" s="403"/>
      <c r="C10" s="403"/>
      <c r="D10" s="5"/>
      <c r="E10" s="5"/>
      <c r="F10" s="5"/>
      <c r="G10" s="5"/>
      <c r="H10" s="12"/>
      <c r="I10" s="12"/>
      <c r="J10" s="12"/>
      <c r="K10" s="12"/>
      <c r="L10" s="12"/>
      <c r="M10" s="12"/>
      <c r="N10" s="12"/>
      <c r="O10" s="12"/>
      <c r="P10" s="12"/>
      <c r="Q10" s="12"/>
      <c r="R10" s="12"/>
      <c r="S10" s="12"/>
      <c r="T10" s="12"/>
      <c r="U10" s="12"/>
    </row>
    <row r="11" spans="1:29" s="11" customFormat="1" ht="18.75" x14ac:dyDescent="0.2">
      <c r="A11" s="406"/>
      <c r="B11" s="406"/>
      <c r="C11" s="406"/>
      <c r="D11" s="13"/>
      <c r="E11" s="13"/>
      <c r="F11" s="13"/>
      <c r="G11" s="13"/>
      <c r="H11" s="12"/>
      <c r="I11" s="12"/>
      <c r="J11" s="12"/>
      <c r="K11" s="12"/>
      <c r="L11" s="12"/>
      <c r="M11" s="12"/>
      <c r="N11" s="12"/>
      <c r="O11" s="12"/>
      <c r="P11" s="12"/>
      <c r="Q11" s="12"/>
      <c r="R11" s="12"/>
      <c r="S11" s="12"/>
      <c r="T11" s="12"/>
      <c r="U11" s="12"/>
    </row>
    <row r="12" spans="1:29" s="11" customFormat="1" ht="18.75" x14ac:dyDescent="0.2">
      <c r="A12" s="408" t="str">
        <f xml:space="preserve"> '1.Титульный лист'!A12</f>
        <v>L_ 2022_1211_Ц_7</v>
      </c>
      <c r="B12" s="408"/>
      <c r="C12" s="408"/>
      <c r="D12" s="7"/>
      <c r="E12" s="7"/>
      <c r="F12" s="7"/>
      <c r="G12" s="7"/>
      <c r="H12" s="12"/>
      <c r="I12" s="12"/>
      <c r="J12" s="12"/>
      <c r="K12" s="12"/>
      <c r="L12" s="12"/>
      <c r="M12" s="12"/>
      <c r="N12" s="12"/>
      <c r="O12" s="12"/>
      <c r="P12" s="12"/>
      <c r="Q12" s="12"/>
      <c r="R12" s="12"/>
      <c r="S12" s="12"/>
      <c r="T12" s="12"/>
      <c r="U12" s="12"/>
    </row>
    <row r="13" spans="1:29" s="11" customFormat="1" ht="18.75" x14ac:dyDescent="0.2">
      <c r="A13" s="403" t="s">
        <v>5</v>
      </c>
      <c r="B13" s="403"/>
      <c r="C13" s="40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4"/>
      <c r="B14" s="414"/>
      <c r="C14" s="414"/>
      <c r="D14" s="9"/>
      <c r="E14" s="9"/>
      <c r="F14" s="9"/>
      <c r="G14" s="9"/>
      <c r="H14" s="9"/>
      <c r="I14" s="9"/>
      <c r="J14" s="9"/>
      <c r="K14" s="9"/>
      <c r="L14" s="9"/>
      <c r="M14" s="9"/>
      <c r="N14" s="9"/>
      <c r="O14" s="9"/>
      <c r="P14" s="9"/>
      <c r="Q14" s="9"/>
      <c r="R14" s="9"/>
      <c r="S14" s="9"/>
      <c r="T14" s="9"/>
      <c r="U14" s="9"/>
    </row>
    <row r="15" spans="1:29" s="3" customFormat="1" ht="15.75" x14ac:dyDescent="0.2">
      <c r="A15" s="407" t="str">
        <f xml:space="preserve"> '1.Титульный лист'!A15</f>
        <v>Реконструкция ТП-2589 "Подстанция КТПН, Стерлитамакский р-н,с.Наумовка, ул.Юбилейная", (КТП-10/0,4/400 кВа), Инв.№ 00-003699.</v>
      </c>
      <c r="B15" s="407"/>
      <c r="C15" s="407"/>
      <c r="D15" s="7"/>
      <c r="E15" s="7"/>
      <c r="F15" s="7"/>
      <c r="G15" s="7"/>
      <c r="H15" s="7"/>
      <c r="I15" s="7"/>
      <c r="J15" s="7"/>
      <c r="K15" s="7"/>
      <c r="L15" s="7"/>
      <c r="M15" s="7"/>
      <c r="N15" s="7"/>
      <c r="O15" s="7"/>
      <c r="P15" s="7"/>
      <c r="Q15" s="7"/>
      <c r="R15" s="7"/>
      <c r="S15" s="7"/>
      <c r="T15" s="7"/>
      <c r="U15" s="7"/>
    </row>
    <row r="16" spans="1:29" s="3" customFormat="1" ht="15" customHeight="1" x14ac:dyDescent="0.2">
      <c r="A16" s="403" t="s">
        <v>4</v>
      </c>
      <c r="B16" s="403"/>
      <c r="C16" s="403"/>
      <c r="D16" s="5"/>
      <c r="E16" s="5"/>
      <c r="F16" s="5"/>
      <c r="G16" s="5"/>
      <c r="H16" s="5"/>
      <c r="I16" s="5"/>
      <c r="J16" s="5"/>
      <c r="K16" s="5"/>
      <c r="L16" s="5"/>
      <c r="M16" s="5"/>
      <c r="N16" s="5"/>
      <c r="O16" s="5"/>
      <c r="P16" s="5"/>
      <c r="Q16" s="5"/>
      <c r="R16" s="5"/>
      <c r="S16" s="5"/>
      <c r="T16" s="5"/>
      <c r="U16" s="5"/>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04" t="s">
        <v>378</v>
      </c>
      <c r="B18" s="404"/>
      <c r="C18" s="40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14" t="s">
        <v>439</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4"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86" t="str">
        <f>'1.Титульный лист'!C39</f>
        <v>КТП-10/0,4/400 кВа ВЛИ-0,4кВ L-0,06м</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7" t="s">
        <v>411</v>
      </c>
      <c r="C25" s="217">
        <f xml:space="preserve"> '1.Титульный лист'!C47</f>
        <v>2.6215463999999997</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8" t="s">
        <v>447</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24" t="s">
        <v>438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953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H27" sqref="H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2" t="str">
        <f>'1.Титульный лист'!A5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53"/>
      <c r="AB6" s="153"/>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53"/>
      <c r="AB7" s="153"/>
    </row>
    <row r="8" spans="1:28" ht="15.75" x14ac:dyDescent="0.25">
      <c r="A8" s="407" t="s">
        <v>444</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54"/>
      <c r="AB8" s="154"/>
    </row>
    <row r="9" spans="1:28" ht="15.75" x14ac:dyDescent="0.25">
      <c r="A9" s="403" t="s">
        <v>6</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55"/>
      <c r="AB9" s="155"/>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53"/>
      <c r="AB10" s="153"/>
    </row>
    <row r="11" spans="1:28" ht="15.75" x14ac:dyDescent="0.25">
      <c r="A11" s="408" t="str">
        <f xml:space="preserve"> '1.Титульный лист'!A12</f>
        <v>L_ 2022_1211_Ц_7</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54"/>
      <c r="AB11" s="154"/>
    </row>
    <row r="12" spans="1:28" ht="15.75"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55"/>
      <c r="AB12" s="155"/>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0"/>
      <c r="AB13" s="10"/>
    </row>
    <row r="14" spans="1:28" ht="15.75" x14ac:dyDescent="0.25">
      <c r="A14" s="407" t="str">
        <f xml:space="preserve"> '1.Титульный лист'!A15</f>
        <v>Реконструкция ТП-2589 "Подстанция КТПН, Стерлитамакский р-н,с.Наумовка, ул.Юбилейная", (КТП-10/0,4/400 кВа), Инв.№ 00-003699.</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54"/>
      <c r="AB14" s="154"/>
    </row>
    <row r="15" spans="1:28" ht="15.75"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55"/>
      <c r="AB15" s="155"/>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63"/>
      <c r="AB16" s="163"/>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63"/>
      <c r="AB17" s="163"/>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63"/>
      <c r="AB18" s="163"/>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63"/>
      <c r="AB19" s="163"/>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64"/>
      <c r="AB20" s="164"/>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64"/>
      <c r="AB21" s="164"/>
    </row>
    <row r="22" spans="1:28" x14ac:dyDescent="0.25">
      <c r="A22" s="441" t="s">
        <v>409</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65"/>
      <c r="AB22" s="165"/>
    </row>
    <row r="23" spans="1:28" ht="32.25" customHeight="1" x14ac:dyDescent="0.25">
      <c r="A23" s="443" t="s">
        <v>267</v>
      </c>
      <c r="B23" s="444"/>
      <c r="C23" s="444"/>
      <c r="D23" s="444"/>
      <c r="E23" s="444"/>
      <c r="F23" s="444"/>
      <c r="G23" s="444"/>
      <c r="H23" s="444"/>
      <c r="I23" s="444"/>
      <c r="J23" s="444"/>
      <c r="K23" s="444"/>
      <c r="L23" s="445"/>
      <c r="M23" s="442" t="s">
        <v>268</v>
      </c>
      <c r="N23" s="442"/>
      <c r="O23" s="442"/>
      <c r="P23" s="442"/>
      <c r="Q23" s="442"/>
      <c r="R23" s="442"/>
      <c r="S23" s="442"/>
      <c r="T23" s="442"/>
      <c r="U23" s="442"/>
      <c r="V23" s="442"/>
      <c r="W23" s="442"/>
      <c r="X23" s="442"/>
      <c r="Y23" s="442"/>
      <c r="Z23" s="442"/>
    </row>
    <row r="24" spans="1:28" ht="151.5" customHeight="1" x14ac:dyDescent="0.25">
      <c r="A24" s="101" t="s">
        <v>223</v>
      </c>
      <c r="B24" s="102" t="s">
        <v>230</v>
      </c>
      <c r="C24" s="101" t="s">
        <v>261</v>
      </c>
      <c r="D24" s="101" t="s">
        <v>224</v>
      </c>
      <c r="E24" s="101" t="s">
        <v>262</v>
      </c>
      <c r="F24" s="101" t="s">
        <v>264</v>
      </c>
      <c r="G24" s="101" t="s">
        <v>263</v>
      </c>
      <c r="H24" s="101" t="s">
        <v>225</v>
      </c>
      <c r="I24" s="101" t="s">
        <v>265</v>
      </c>
      <c r="J24" s="101" t="s">
        <v>231</v>
      </c>
      <c r="K24" s="102" t="s">
        <v>229</v>
      </c>
      <c r="L24" s="102" t="s">
        <v>226</v>
      </c>
      <c r="M24" s="103" t="s">
        <v>238</v>
      </c>
      <c r="N24" s="102" t="s">
        <v>419</v>
      </c>
      <c r="O24" s="101" t="s">
        <v>236</v>
      </c>
      <c r="P24" s="101" t="s">
        <v>237</v>
      </c>
      <c r="Q24" s="101" t="s">
        <v>235</v>
      </c>
      <c r="R24" s="101" t="s">
        <v>225</v>
      </c>
      <c r="S24" s="101" t="s">
        <v>234</v>
      </c>
      <c r="T24" s="101" t="s">
        <v>233</v>
      </c>
      <c r="U24" s="101" t="s">
        <v>260</v>
      </c>
      <c r="V24" s="101" t="s">
        <v>235</v>
      </c>
      <c r="W24" s="110" t="s">
        <v>228</v>
      </c>
      <c r="X24" s="110" t="s">
        <v>240</v>
      </c>
      <c r="Y24" s="110" t="s">
        <v>241</v>
      </c>
      <c r="Z24" s="112" t="s">
        <v>239</v>
      </c>
    </row>
    <row r="25" spans="1:28" ht="16.5" customHeight="1" x14ac:dyDescent="0.25">
      <c r="A25" s="101">
        <v>1</v>
      </c>
      <c r="B25" s="102">
        <v>2</v>
      </c>
      <c r="C25" s="101">
        <v>3</v>
      </c>
      <c r="D25" s="102">
        <v>4</v>
      </c>
      <c r="E25" s="101">
        <v>5</v>
      </c>
      <c r="F25" s="102">
        <v>6</v>
      </c>
      <c r="G25" s="101">
        <v>7</v>
      </c>
      <c r="H25" s="102">
        <v>8</v>
      </c>
      <c r="I25" s="101">
        <v>9</v>
      </c>
      <c r="J25" s="102">
        <v>10</v>
      </c>
      <c r="K25" s="166">
        <v>11</v>
      </c>
      <c r="L25" s="102">
        <v>12</v>
      </c>
      <c r="M25" s="166">
        <v>13</v>
      </c>
      <c r="N25" s="102">
        <v>14</v>
      </c>
      <c r="O25" s="166">
        <v>15</v>
      </c>
      <c r="P25" s="102">
        <v>16</v>
      </c>
      <c r="Q25" s="166">
        <v>17</v>
      </c>
      <c r="R25" s="102">
        <v>18</v>
      </c>
      <c r="S25" s="166">
        <v>19</v>
      </c>
      <c r="T25" s="102">
        <v>20</v>
      </c>
      <c r="U25" s="166">
        <v>21</v>
      </c>
      <c r="V25" s="102">
        <v>22</v>
      </c>
      <c r="W25" s="166">
        <v>23</v>
      </c>
      <c r="X25" s="102">
        <v>24</v>
      </c>
      <c r="Y25" s="166">
        <v>25</v>
      </c>
      <c r="Z25" s="102">
        <v>26</v>
      </c>
    </row>
    <row r="26" spans="1:28" ht="45.75" customHeight="1" x14ac:dyDescent="0.25">
      <c r="A26" s="206" t="s">
        <v>431</v>
      </c>
      <c r="B26" s="206" t="s">
        <v>431</v>
      </c>
      <c r="C26" s="206" t="s">
        <v>431</v>
      </c>
      <c r="D26" s="206" t="s">
        <v>431</v>
      </c>
      <c r="E26" s="206" t="s">
        <v>431</v>
      </c>
      <c r="F26" s="206" t="s">
        <v>431</v>
      </c>
      <c r="G26" s="206" t="s">
        <v>431</v>
      </c>
      <c r="H26" s="206" t="s">
        <v>431</v>
      </c>
      <c r="I26" s="206" t="s">
        <v>431</v>
      </c>
      <c r="J26" s="206" t="s">
        <v>431</v>
      </c>
      <c r="K26" s="206" t="s">
        <v>431</v>
      </c>
      <c r="L26" s="206" t="s">
        <v>431</v>
      </c>
      <c r="M26" s="206" t="s">
        <v>431</v>
      </c>
      <c r="N26" s="206" t="s">
        <v>431</v>
      </c>
      <c r="O26" s="206" t="s">
        <v>431</v>
      </c>
      <c r="P26" s="206" t="s">
        <v>431</v>
      </c>
      <c r="Q26" s="206" t="s">
        <v>431</v>
      </c>
      <c r="R26" s="206" t="s">
        <v>431</v>
      </c>
      <c r="S26" s="206" t="s">
        <v>431</v>
      </c>
      <c r="T26" s="206" t="s">
        <v>431</v>
      </c>
      <c r="U26" s="206" t="s">
        <v>431</v>
      </c>
      <c r="V26" s="206" t="s">
        <v>431</v>
      </c>
      <c r="W26" s="206" t="s">
        <v>431</v>
      </c>
      <c r="X26" s="206" t="s">
        <v>431</v>
      </c>
      <c r="Y26" s="206" t="s">
        <v>431</v>
      </c>
      <c r="Z26" s="206" t="s">
        <v>431</v>
      </c>
    </row>
    <row r="27" spans="1:28" ht="45.75" customHeight="1" x14ac:dyDescent="0.25">
      <c r="A27" s="218">
        <v>2022</v>
      </c>
      <c r="B27" s="218" t="s">
        <v>592</v>
      </c>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row>
    <row r="28" spans="1:28" ht="30" x14ac:dyDescent="0.25">
      <c r="A28" s="100" t="s">
        <v>252</v>
      </c>
      <c r="B28" s="100"/>
      <c r="C28" s="99" t="s">
        <v>253</v>
      </c>
      <c r="D28" s="99" t="s">
        <v>254</v>
      </c>
      <c r="E28" s="99" t="s">
        <v>255</v>
      </c>
      <c r="F28" s="99" t="s">
        <v>256</v>
      </c>
      <c r="G28" s="99" t="s">
        <v>257</v>
      </c>
      <c r="H28" s="99" t="s">
        <v>225</v>
      </c>
      <c r="I28" s="99" t="s">
        <v>258</v>
      </c>
      <c r="J28" s="99" t="s">
        <v>259</v>
      </c>
      <c r="K28" s="98"/>
      <c r="L28" s="98"/>
      <c r="M28" s="98"/>
      <c r="N28" s="98"/>
      <c r="O28" s="98"/>
      <c r="P28" s="98"/>
      <c r="Q28" s="98"/>
      <c r="R28" s="98"/>
      <c r="S28" s="98"/>
      <c r="T28" s="98"/>
      <c r="U28" s="98"/>
      <c r="V28" s="98"/>
      <c r="W28" s="98"/>
      <c r="X28" s="98"/>
      <c r="Y28" s="98"/>
      <c r="Z28" s="98"/>
    </row>
    <row r="29" spans="1:28" x14ac:dyDescent="0.25">
      <c r="A29" s="98" t="s">
        <v>0</v>
      </c>
      <c r="B29" s="98" t="s">
        <v>0</v>
      </c>
      <c r="C29" s="98" t="s">
        <v>0</v>
      </c>
      <c r="D29" s="98" t="s">
        <v>0</v>
      </c>
      <c r="E29" s="98" t="s">
        <v>0</v>
      </c>
      <c r="F29" s="98" t="s">
        <v>0</v>
      </c>
      <c r="G29" s="98" t="s">
        <v>0</v>
      </c>
      <c r="H29" s="98" t="s">
        <v>0</v>
      </c>
      <c r="I29" s="98" t="s">
        <v>0</v>
      </c>
      <c r="J29" s="98" t="s">
        <v>0</v>
      </c>
      <c r="K29" s="98" t="s">
        <v>0</v>
      </c>
      <c r="L29" s="98"/>
      <c r="M29" s="98"/>
      <c r="N29" s="98"/>
      <c r="O29" s="98"/>
      <c r="P29" s="98"/>
      <c r="Q29" s="98"/>
      <c r="R29" s="98"/>
      <c r="S29" s="98"/>
      <c r="T29" s="98"/>
      <c r="U29" s="98"/>
      <c r="V29" s="98"/>
      <c r="W29" s="98"/>
      <c r="X29" s="98"/>
      <c r="Y29" s="98"/>
      <c r="Z29" s="98"/>
    </row>
    <row r="33" spans="1:1" x14ac:dyDescent="0.25">
      <c r="A33"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2" t="str">
        <f>'1.Титульный лист'!A5</f>
        <v>Год раскрытия информации:  2022 год</v>
      </c>
      <c r="B5" s="402"/>
      <c r="C5" s="402"/>
      <c r="D5" s="402"/>
      <c r="E5" s="402"/>
      <c r="F5" s="402"/>
      <c r="G5" s="402"/>
      <c r="H5" s="402"/>
      <c r="I5" s="402"/>
      <c r="J5" s="402"/>
      <c r="K5" s="402"/>
      <c r="L5" s="402"/>
      <c r="M5" s="402"/>
      <c r="N5" s="402"/>
      <c r="O5" s="402"/>
      <c r="P5" s="162"/>
      <c r="Q5" s="162"/>
      <c r="R5" s="162"/>
      <c r="S5" s="162"/>
      <c r="T5" s="162"/>
      <c r="U5" s="162"/>
      <c r="V5" s="162"/>
      <c r="W5" s="162"/>
      <c r="X5" s="162"/>
      <c r="Y5" s="162"/>
      <c r="Z5" s="162"/>
      <c r="AA5" s="162"/>
      <c r="AB5" s="162"/>
    </row>
    <row r="6" spans="1:28" s="11" customFormat="1" ht="18.75" x14ac:dyDescent="0.3">
      <c r="A6" s="16"/>
      <c r="B6" s="16"/>
      <c r="L6" s="14"/>
    </row>
    <row r="7" spans="1:28" s="11" customFormat="1" ht="18.75" x14ac:dyDescent="0.2">
      <c r="A7" s="406" t="s">
        <v>7</v>
      </c>
      <c r="B7" s="406"/>
      <c r="C7" s="406"/>
      <c r="D7" s="406"/>
      <c r="E7" s="406"/>
      <c r="F7" s="406"/>
      <c r="G7" s="406"/>
      <c r="H7" s="406"/>
      <c r="I7" s="406"/>
      <c r="J7" s="406"/>
      <c r="K7" s="406"/>
      <c r="L7" s="406"/>
      <c r="M7" s="406"/>
      <c r="N7" s="406"/>
      <c r="O7" s="406"/>
      <c r="P7" s="12"/>
      <c r="Q7" s="12"/>
      <c r="R7" s="12"/>
      <c r="S7" s="12"/>
      <c r="T7" s="12"/>
      <c r="U7" s="12"/>
      <c r="V7" s="12"/>
      <c r="W7" s="12"/>
      <c r="X7" s="12"/>
      <c r="Y7" s="12"/>
      <c r="Z7" s="12"/>
    </row>
    <row r="8" spans="1:28" s="11" customFormat="1" ht="18.75" x14ac:dyDescent="0.2">
      <c r="A8" s="406"/>
      <c r="B8" s="406"/>
      <c r="C8" s="406"/>
      <c r="D8" s="406"/>
      <c r="E8" s="406"/>
      <c r="F8" s="406"/>
      <c r="G8" s="406"/>
      <c r="H8" s="406"/>
      <c r="I8" s="406"/>
      <c r="J8" s="406"/>
      <c r="K8" s="406"/>
      <c r="L8" s="406"/>
      <c r="M8" s="406"/>
      <c r="N8" s="406"/>
      <c r="O8" s="406"/>
      <c r="P8" s="12"/>
      <c r="Q8" s="12"/>
      <c r="R8" s="12"/>
      <c r="S8" s="12"/>
      <c r="T8" s="12"/>
      <c r="U8" s="12"/>
      <c r="V8" s="12"/>
      <c r="W8" s="12"/>
      <c r="X8" s="12"/>
      <c r="Y8" s="12"/>
      <c r="Z8" s="12"/>
    </row>
    <row r="9" spans="1:28" s="11" customFormat="1" ht="18.75" x14ac:dyDescent="0.2">
      <c r="A9" s="407" t="s">
        <v>444</v>
      </c>
      <c r="B9" s="407"/>
      <c r="C9" s="407"/>
      <c r="D9" s="407"/>
      <c r="E9" s="407"/>
      <c r="F9" s="407"/>
      <c r="G9" s="407"/>
      <c r="H9" s="407"/>
      <c r="I9" s="407"/>
      <c r="J9" s="407"/>
      <c r="K9" s="407"/>
      <c r="L9" s="407"/>
      <c r="M9" s="407"/>
      <c r="N9" s="407"/>
      <c r="O9" s="407"/>
      <c r="P9" s="12"/>
      <c r="Q9" s="12"/>
      <c r="R9" s="12"/>
      <c r="S9" s="12"/>
      <c r="T9" s="12"/>
      <c r="U9" s="12"/>
      <c r="V9" s="12"/>
      <c r="W9" s="12"/>
      <c r="X9" s="12"/>
      <c r="Y9" s="12"/>
      <c r="Z9" s="12"/>
    </row>
    <row r="10" spans="1:28" s="11" customFormat="1" ht="18.75" x14ac:dyDescent="0.2">
      <c r="A10" s="403" t="s">
        <v>6</v>
      </c>
      <c r="B10" s="403"/>
      <c r="C10" s="403"/>
      <c r="D10" s="403"/>
      <c r="E10" s="403"/>
      <c r="F10" s="403"/>
      <c r="G10" s="403"/>
      <c r="H10" s="403"/>
      <c r="I10" s="403"/>
      <c r="J10" s="403"/>
      <c r="K10" s="403"/>
      <c r="L10" s="403"/>
      <c r="M10" s="403"/>
      <c r="N10" s="403"/>
      <c r="O10" s="403"/>
      <c r="P10" s="12"/>
      <c r="Q10" s="12"/>
      <c r="R10" s="12"/>
      <c r="S10" s="12"/>
      <c r="T10" s="12"/>
      <c r="U10" s="12"/>
      <c r="V10" s="12"/>
      <c r="W10" s="12"/>
      <c r="X10" s="12"/>
      <c r="Y10" s="12"/>
      <c r="Z10" s="12"/>
    </row>
    <row r="11" spans="1:28" s="11" customFormat="1" ht="18.75" x14ac:dyDescent="0.2">
      <c r="A11" s="406"/>
      <c r="B11" s="406"/>
      <c r="C11" s="406"/>
      <c r="D11" s="406"/>
      <c r="E11" s="406"/>
      <c r="F11" s="406"/>
      <c r="G11" s="406"/>
      <c r="H11" s="406"/>
      <c r="I11" s="406"/>
      <c r="J11" s="406"/>
      <c r="K11" s="406"/>
      <c r="L11" s="406"/>
      <c r="M11" s="406"/>
      <c r="N11" s="406"/>
      <c r="O11" s="406"/>
      <c r="P11" s="12"/>
      <c r="Q11" s="12"/>
      <c r="R11" s="12"/>
      <c r="S11" s="12"/>
      <c r="T11" s="12"/>
      <c r="U11" s="12"/>
      <c r="V11" s="12"/>
      <c r="W11" s="12"/>
      <c r="X11" s="12"/>
      <c r="Y11" s="12"/>
      <c r="Z11" s="12"/>
    </row>
    <row r="12" spans="1:28" s="11" customFormat="1" ht="18.75" x14ac:dyDescent="0.2">
      <c r="A12" s="408" t="str">
        <f xml:space="preserve"> '1.Титульный лист'!A12</f>
        <v>L_ 2022_1211_Ц_7</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403" t="s">
        <v>5</v>
      </c>
      <c r="B13" s="403"/>
      <c r="C13" s="403"/>
      <c r="D13" s="403"/>
      <c r="E13" s="403"/>
      <c r="F13" s="403"/>
      <c r="G13" s="403"/>
      <c r="H13" s="403"/>
      <c r="I13" s="403"/>
      <c r="J13" s="403"/>
      <c r="K13" s="403"/>
      <c r="L13" s="403"/>
      <c r="M13" s="403"/>
      <c r="N13" s="403"/>
      <c r="O13" s="403"/>
      <c r="P13" s="12"/>
      <c r="Q13" s="12"/>
      <c r="R13" s="12"/>
      <c r="S13" s="12"/>
      <c r="T13" s="12"/>
      <c r="U13" s="12"/>
      <c r="V13" s="12"/>
      <c r="W13" s="12"/>
      <c r="X13" s="12"/>
      <c r="Y13" s="12"/>
      <c r="Z13" s="12"/>
    </row>
    <row r="14" spans="1:28" s="8" customFormat="1" ht="15.75" customHeight="1" x14ac:dyDescent="0.2">
      <c r="A14" s="414"/>
      <c r="B14" s="414"/>
      <c r="C14" s="414"/>
      <c r="D14" s="414"/>
      <c r="E14" s="414"/>
      <c r="F14" s="414"/>
      <c r="G14" s="414"/>
      <c r="H14" s="414"/>
      <c r="I14" s="414"/>
      <c r="J14" s="414"/>
      <c r="K14" s="414"/>
      <c r="L14" s="414"/>
      <c r="M14" s="414"/>
      <c r="N14" s="414"/>
      <c r="O14" s="414"/>
      <c r="P14" s="9"/>
      <c r="Q14" s="9"/>
      <c r="R14" s="9"/>
      <c r="S14" s="9"/>
      <c r="T14" s="9"/>
      <c r="U14" s="9"/>
      <c r="V14" s="9"/>
      <c r="W14" s="9"/>
      <c r="X14" s="9"/>
      <c r="Y14" s="9"/>
      <c r="Z14" s="9"/>
    </row>
    <row r="15" spans="1:28" s="3" customFormat="1" ht="15.75" x14ac:dyDescent="0.2">
      <c r="A15" s="407" t="str">
        <f xml:space="preserve"> '1.Титульный лист'!A15</f>
        <v>Реконструкция ТП-2589 "Подстанция КТПН, Стерлитамакский р-н,с.Наумовка, ул.Юбилейная", (КТП-10/0,4/400 кВа), Инв.№ 00-003699.</v>
      </c>
      <c r="B15" s="407"/>
      <c r="C15" s="407"/>
      <c r="D15" s="407"/>
      <c r="E15" s="407"/>
      <c r="F15" s="407"/>
      <c r="G15" s="407"/>
      <c r="H15" s="407"/>
      <c r="I15" s="407"/>
      <c r="J15" s="407"/>
      <c r="K15" s="407"/>
      <c r="L15" s="407"/>
      <c r="M15" s="407"/>
      <c r="N15" s="407"/>
      <c r="O15" s="407"/>
      <c r="P15" s="7"/>
      <c r="Q15" s="7"/>
      <c r="R15" s="7"/>
      <c r="S15" s="7"/>
      <c r="T15" s="7"/>
      <c r="U15" s="7"/>
      <c r="V15" s="7"/>
      <c r="W15" s="7"/>
      <c r="X15" s="7"/>
      <c r="Y15" s="7"/>
      <c r="Z15" s="7"/>
    </row>
    <row r="16" spans="1:28" s="3" customFormat="1" ht="15" customHeight="1" x14ac:dyDescent="0.2">
      <c r="A16" s="403" t="s">
        <v>4</v>
      </c>
      <c r="B16" s="403"/>
      <c r="C16" s="403"/>
      <c r="D16" s="403"/>
      <c r="E16" s="403"/>
      <c r="F16" s="403"/>
      <c r="G16" s="403"/>
      <c r="H16" s="403"/>
      <c r="I16" s="403"/>
      <c r="J16" s="403"/>
      <c r="K16" s="403"/>
      <c r="L16" s="403"/>
      <c r="M16" s="403"/>
      <c r="N16" s="403"/>
      <c r="O16" s="403"/>
      <c r="P16" s="5"/>
      <c r="Q16" s="5"/>
      <c r="R16" s="5"/>
      <c r="S16" s="5"/>
      <c r="T16" s="5"/>
      <c r="U16" s="5"/>
      <c r="V16" s="5"/>
      <c r="W16" s="5"/>
      <c r="X16" s="5"/>
      <c r="Y16" s="5"/>
      <c r="Z16" s="5"/>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47" t="s">
        <v>387</v>
      </c>
      <c r="B18" s="447"/>
      <c r="C18" s="447"/>
      <c r="D18" s="447"/>
      <c r="E18" s="447"/>
      <c r="F18" s="447"/>
      <c r="G18" s="447"/>
      <c r="H18" s="447"/>
      <c r="I18" s="447"/>
      <c r="J18" s="447"/>
      <c r="K18" s="447"/>
      <c r="L18" s="447"/>
      <c r="M18" s="447"/>
      <c r="N18" s="447"/>
      <c r="O18" s="447"/>
      <c r="P18" s="6"/>
      <c r="Q18" s="6"/>
      <c r="R18" s="6"/>
      <c r="S18" s="6"/>
      <c r="T18" s="6"/>
      <c r="U18" s="6"/>
      <c r="V18" s="6"/>
      <c r="W18" s="6"/>
      <c r="X18" s="6"/>
      <c r="Y18" s="6"/>
      <c r="Z18" s="6"/>
    </row>
    <row r="19" spans="1:26" s="3" customFormat="1" ht="78" customHeight="1" x14ac:dyDescent="0.2">
      <c r="A19" s="410" t="s">
        <v>3</v>
      </c>
      <c r="B19" s="410" t="s">
        <v>82</v>
      </c>
      <c r="C19" s="410" t="s">
        <v>81</v>
      </c>
      <c r="D19" s="410" t="s">
        <v>73</v>
      </c>
      <c r="E19" s="448" t="s">
        <v>80</v>
      </c>
      <c r="F19" s="449"/>
      <c r="G19" s="449"/>
      <c r="H19" s="449"/>
      <c r="I19" s="450"/>
      <c r="J19" s="410" t="s">
        <v>79</v>
      </c>
      <c r="K19" s="410"/>
      <c r="L19" s="410"/>
      <c r="M19" s="410"/>
      <c r="N19" s="410"/>
      <c r="O19" s="410"/>
      <c r="P19" s="4"/>
      <c r="Q19" s="4"/>
      <c r="R19" s="4"/>
      <c r="S19" s="4"/>
      <c r="T19" s="4"/>
      <c r="U19" s="4"/>
      <c r="V19" s="4"/>
      <c r="W19" s="4"/>
    </row>
    <row r="20" spans="1:26" s="3" customFormat="1" ht="51" customHeight="1" x14ac:dyDescent="0.2">
      <c r="A20" s="410"/>
      <c r="B20" s="410"/>
      <c r="C20" s="410"/>
      <c r="D20" s="410"/>
      <c r="E20" s="40" t="s">
        <v>78</v>
      </c>
      <c r="F20" s="40" t="s">
        <v>77</v>
      </c>
      <c r="G20" s="40" t="s">
        <v>76</v>
      </c>
      <c r="H20" s="40" t="s">
        <v>75</v>
      </c>
      <c r="I20" s="40" t="s">
        <v>74</v>
      </c>
      <c r="J20" s="40">
        <v>2017</v>
      </c>
      <c r="K20" s="40">
        <v>2018</v>
      </c>
      <c r="L20" s="199">
        <v>2019</v>
      </c>
      <c r="M20" s="199">
        <v>2020</v>
      </c>
      <c r="N20" s="199">
        <v>2021</v>
      </c>
      <c r="O20" s="199">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7" t="s">
        <v>62</v>
      </c>
      <c r="B22" s="201" t="s">
        <v>456</v>
      </c>
      <c r="C22" s="202" t="s">
        <v>425</v>
      </c>
      <c r="D22" s="202" t="s">
        <v>425</v>
      </c>
      <c r="E22" s="202" t="s">
        <v>425</v>
      </c>
      <c r="F22" s="202" t="s">
        <v>425</v>
      </c>
      <c r="G22" s="202" t="s">
        <v>425</v>
      </c>
      <c r="H22" s="202" t="s">
        <v>425</v>
      </c>
      <c r="I22" s="202" t="s">
        <v>425</v>
      </c>
      <c r="J22" s="202" t="s">
        <v>425</v>
      </c>
      <c r="K22" s="202" t="s">
        <v>425</v>
      </c>
      <c r="L22" s="202" t="s">
        <v>425</v>
      </c>
      <c r="M22" s="202" t="s">
        <v>425</v>
      </c>
      <c r="N22" s="202" t="s">
        <v>425</v>
      </c>
      <c r="O22" s="202"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40" zoomScaleSheetLayoutView="100" workbookViewId="0">
      <selection activeCell="B58" sqref="B58:M62"/>
    </sheetView>
  </sheetViews>
  <sheetFormatPr defaultRowHeight="15" x14ac:dyDescent="0.25"/>
  <cols>
    <col min="1" max="1" width="4.42578125" style="332" customWidth="1"/>
    <col min="2" max="2" width="49" style="331" customWidth="1"/>
    <col min="3" max="3" width="16.42578125" style="332" customWidth="1"/>
    <col min="4" max="4" width="13.28515625" style="332" customWidth="1"/>
    <col min="5" max="5" width="11.5703125" style="332" customWidth="1"/>
    <col min="6" max="6" width="12" style="332" customWidth="1"/>
    <col min="7" max="7" width="10.28515625" style="332" customWidth="1"/>
    <col min="8" max="8" width="9.7109375" style="332" customWidth="1"/>
    <col min="9" max="13" width="9.140625" style="332"/>
    <col min="14" max="14" width="15.5703125" style="332" customWidth="1"/>
    <col min="15" max="16384" width="9.140625" style="332"/>
  </cols>
  <sheetData>
    <row r="1" spans="2:18" s="321" customFormat="1" ht="18.75" customHeight="1" x14ac:dyDescent="0.2">
      <c r="B1" s="320"/>
      <c r="H1" s="322"/>
    </row>
    <row r="2" spans="2:18" s="321" customFormat="1" ht="18.75" customHeight="1" x14ac:dyDescent="0.3">
      <c r="B2" s="320"/>
      <c r="H2" s="323"/>
    </row>
    <row r="3" spans="2:18" s="321" customFormat="1" ht="18.75" x14ac:dyDescent="0.3">
      <c r="B3" s="324"/>
      <c r="H3" s="323"/>
    </row>
    <row r="4" spans="2:18" s="321" customFormat="1" ht="15.75" x14ac:dyDescent="0.2">
      <c r="B4" s="324"/>
    </row>
    <row r="5" spans="2:18" s="321" customFormat="1" ht="18.75" customHeight="1" x14ac:dyDescent="0.2">
      <c r="B5" s="460" t="s">
        <v>918</v>
      </c>
      <c r="C5" s="460"/>
      <c r="D5" s="460"/>
      <c r="E5" s="460"/>
      <c r="F5" s="460"/>
      <c r="G5" s="460"/>
      <c r="H5" s="460"/>
      <c r="I5" s="460"/>
      <c r="J5" s="460"/>
      <c r="K5" s="460"/>
      <c r="L5" s="460"/>
      <c r="M5" s="460"/>
      <c r="N5" s="460"/>
      <c r="O5" s="460"/>
      <c r="P5" s="460"/>
      <c r="Q5" s="325"/>
      <c r="R5" s="325"/>
    </row>
    <row r="6" spans="2:18" s="321" customFormat="1" ht="15.75" x14ac:dyDescent="0.2">
      <c r="B6" s="324"/>
    </row>
    <row r="7" spans="2:18" s="321" customFormat="1" ht="18.75" x14ac:dyDescent="0.2">
      <c r="B7" s="461" t="s">
        <v>7</v>
      </c>
      <c r="C7" s="461"/>
      <c r="D7" s="461"/>
      <c r="E7" s="461"/>
      <c r="F7" s="461"/>
      <c r="G7" s="461"/>
      <c r="H7" s="461"/>
      <c r="I7" s="461"/>
      <c r="J7" s="461"/>
      <c r="K7" s="461"/>
      <c r="L7" s="461"/>
      <c r="M7" s="461"/>
      <c r="N7" s="461"/>
      <c r="O7" s="461"/>
    </row>
    <row r="8" spans="2:18" s="321" customFormat="1" ht="18.75" x14ac:dyDescent="0.2">
      <c r="B8" s="326"/>
    </row>
    <row r="9" spans="2:18" s="321" customFormat="1" ht="18.75" customHeight="1" x14ac:dyDescent="0.2">
      <c r="B9" s="454" t="s">
        <v>444</v>
      </c>
      <c r="C9" s="454"/>
      <c r="D9" s="454"/>
      <c r="E9" s="454"/>
      <c r="F9" s="454"/>
      <c r="G9" s="454"/>
      <c r="H9" s="454"/>
      <c r="I9" s="454"/>
      <c r="J9" s="454"/>
      <c r="K9" s="454"/>
      <c r="L9" s="454"/>
      <c r="M9" s="454"/>
      <c r="N9" s="454"/>
      <c r="O9" s="454"/>
      <c r="P9" s="454"/>
    </row>
    <row r="10" spans="2:18" s="321" customFormat="1" ht="18.75" customHeight="1" x14ac:dyDescent="0.2">
      <c r="B10" s="453" t="s">
        <v>6</v>
      </c>
      <c r="C10" s="453"/>
      <c r="D10" s="453"/>
      <c r="E10" s="453"/>
      <c r="F10" s="453"/>
      <c r="G10" s="453"/>
      <c r="H10" s="453"/>
      <c r="I10" s="453"/>
      <c r="J10" s="453"/>
      <c r="K10" s="453"/>
      <c r="L10" s="453"/>
      <c r="M10" s="453"/>
      <c r="N10" s="453"/>
      <c r="O10" s="453"/>
    </row>
    <row r="11" spans="2:18" s="321" customFormat="1" ht="18.75" x14ac:dyDescent="0.2">
      <c r="B11" s="326"/>
    </row>
    <row r="12" spans="2:18" s="321" customFormat="1" ht="18.75" customHeight="1" x14ac:dyDescent="0.2">
      <c r="B12" s="461" t="str">
        <f>'1.Титульный лист'!A12</f>
        <v>L_ 2022_1211_Ц_7</v>
      </c>
      <c r="C12" s="461"/>
      <c r="D12" s="461"/>
      <c r="E12" s="461"/>
      <c r="F12" s="461"/>
      <c r="G12" s="461"/>
      <c r="H12" s="461"/>
      <c r="I12" s="461"/>
      <c r="J12" s="461"/>
      <c r="K12" s="461"/>
      <c r="L12" s="461"/>
      <c r="M12" s="461"/>
      <c r="N12" s="461"/>
      <c r="O12" s="461"/>
      <c r="P12" s="461"/>
    </row>
    <row r="13" spans="2:18" s="321" customFormat="1" ht="18.75" customHeight="1" x14ac:dyDescent="0.2">
      <c r="B13" s="453" t="s">
        <v>5</v>
      </c>
      <c r="C13" s="453"/>
      <c r="D13" s="453"/>
      <c r="E13" s="453"/>
      <c r="F13" s="453"/>
      <c r="G13" s="453"/>
      <c r="H13" s="453"/>
      <c r="I13" s="453"/>
      <c r="J13" s="453"/>
      <c r="K13" s="453"/>
      <c r="L13" s="453"/>
      <c r="M13" s="453"/>
      <c r="N13" s="453"/>
      <c r="O13" s="453"/>
      <c r="P13" s="453"/>
    </row>
    <row r="14" spans="2:18" s="328" customFormat="1" ht="15.75" customHeight="1" x14ac:dyDescent="0.2">
      <c r="B14" s="327"/>
    </row>
    <row r="15" spans="2:18" s="329" customFormat="1" ht="51" customHeight="1" x14ac:dyDescent="0.2">
      <c r="B15" s="452" t="str">
        <f>'1.Титульный лист'!A15</f>
        <v>Реконструкция ТП-2589 "Подстанция КТПН, Стерлитамакский р-н,с.Наумовка, ул.Юбилейная", (КТП-10/0,4/400 кВа), Инв.№ 00-003699.</v>
      </c>
      <c r="C15" s="452"/>
      <c r="D15" s="452"/>
      <c r="E15" s="452"/>
      <c r="F15" s="452"/>
      <c r="G15" s="452"/>
      <c r="H15" s="452"/>
      <c r="I15" s="452"/>
      <c r="J15" s="452"/>
      <c r="K15" s="452"/>
      <c r="L15" s="452"/>
      <c r="M15" s="452"/>
      <c r="N15" s="452"/>
      <c r="O15" s="452"/>
    </row>
    <row r="16" spans="2:18" s="329" customFormat="1" ht="15" customHeight="1" x14ac:dyDescent="0.2">
      <c r="B16" s="453" t="s">
        <v>4</v>
      </c>
      <c r="C16" s="453"/>
      <c r="D16" s="453"/>
      <c r="E16" s="453"/>
      <c r="F16" s="453"/>
      <c r="G16" s="453"/>
      <c r="H16" s="453"/>
      <c r="I16" s="453"/>
      <c r="J16" s="453"/>
      <c r="K16" s="453"/>
      <c r="L16" s="453"/>
      <c r="M16" s="453"/>
      <c r="N16" s="453"/>
      <c r="O16" s="453"/>
    </row>
    <row r="17" spans="2:15" s="329" customFormat="1" ht="15" customHeight="1" x14ac:dyDescent="0.2">
      <c r="B17" s="330"/>
    </row>
    <row r="18" spans="2:15" s="329" customFormat="1" ht="15" customHeight="1" x14ac:dyDescent="0.2">
      <c r="B18" s="454" t="s">
        <v>919</v>
      </c>
      <c r="C18" s="454"/>
      <c r="D18" s="454"/>
      <c r="E18" s="454"/>
      <c r="F18" s="454"/>
      <c r="G18" s="454"/>
      <c r="H18" s="454"/>
      <c r="I18" s="454"/>
      <c r="J18" s="454"/>
      <c r="K18" s="454"/>
      <c r="L18" s="454"/>
      <c r="M18" s="454"/>
      <c r="N18" s="454"/>
      <c r="O18" s="454"/>
    </row>
    <row r="19" spans="2:15" ht="18.75" x14ac:dyDescent="0.25">
      <c r="E19" s="333"/>
      <c r="F19" s="333"/>
      <c r="G19" s="333"/>
      <c r="H19" s="322"/>
    </row>
    <row r="20" spans="2:15" ht="15.75" x14ac:dyDescent="0.25">
      <c r="B20" s="334"/>
      <c r="C20" s="335"/>
      <c r="D20" s="336"/>
      <c r="E20" s="335"/>
      <c r="F20" s="335"/>
      <c r="G20" s="335"/>
      <c r="H20" s="335"/>
      <c r="I20" s="335"/>
    </row>
    <row r="21" spans="2:15" ht="14.25" customHeight="1" x14ac:dyDescent="0.25">
      <c r="B21" s="337" t="s">
        <v>249</v>
      </c>
      <c r="C21" s="338" t="s">
        <v>1</v>
      </c>
      <c r="D21" s="339"/>
      <c r="E21" s="340"/>
      <c r="F21" s="340"/>
      <c r="G21" s="340"/>
      <c r="H21" s="340"/>
      <c r="I21" s="341"/>
    </row>
    <row r="22" spans="2:15" ht="18.75" customHeight="1" x14ac:dyDescent="0.25">
      <c r="B22" s="342" t="s">
        <v>920</v>
      </c>
      <c r="C22" s="343">
        <f>'1.Титульный лист'!C47/1.2</f>
        <v>2.1846220000000001</v>
      </c>
      <c r="D22" s="344"/>
      <c r="E22" s="344"/>
      <c r="F22" s="344"/>
      <c r="G22" s="344"/>
      <c r="H22" s="344"/>
      <c r="I22" s="344"/>
      <c r="J22" s="344"/>
      <c r="K22" s="344"/>
      <c r="L22" s="344"/>
      <c r="M22" s="344"/>
    </row>
    <row r="23" spans="2:15" ht="22.5" customHeight="1" x14ac:dyDescent="0.25">
      <c r="B23" s="342" t="s">
        <v>921</v>
      </c>
      <c r="C23" s="343">
        <f>C22*0.012</f>
        <v>2.6215464000000001E-2</v>
      </c>
      <c r="D23" s="344"/>
      <c r="E23" s="344"/>
      <c r="F23" s="344"/>
      <c r="G23" s="344"/>
      <c r="H23" s="344"/>
      <c r="I23" s="344"/>
      <c r="J23" s="344"/>
      <c r="K23" s="344"/>
      <c r="L23" s="344"/>
      <c r="M23" s="344"/>
    </row>
    <row r="24" spans="2:15" ht="17.25" customHeight="1" x14ac:dyDescent="0.25">
      <c r="B24" s="342" t="s">
        <v>922</v>
      </c>
      <c r="C24" s="343">
        <f>C22*0.014</f>
        <v>3.0584708000000002E-2</v>
      </c>
      <c r="D24" s="344"/>
      <c r="E24" s="344"/>
      <c r="F24" s="344"/>
      <c r="G24" s="344"/>
      <c r="H24" s="344"/>
      <c r="I24" s="344"/>
      <c r="J24" s="344"/>
      <c r="K24" s="344"/>
      <c r="L24" s="344"/>
      <c r="M24" s="344"/>
    </row>
    <row r="25" spans="2:15" ht="17.25" customHeight="1" x14ac:dyDescent="0.25">
      <c r="B25" s="342" t="s">
        <v>248</v>
      </c>
      <c r="C25" s="345">
        <f>VLOOKUP('[2]1. сводные данные'!C$22:E$22,'[2]аналитика эк. эф. (скрытый)'!B$6:L$27,7,0)</f>
        <v>12</v>
      </c>
      <c r="D25" s="344"/>
      <c r="E25" s="344"/>
      <c r="F25" s="344"/>
      <c r="G25" s="344"/>
      <c r="H25" s="344"/>
      <c r="I25" s="344"/>
      <c r="J25" s="344"/>
      <c r="K25" s="344"/>
      <c r="L25" s="344"/>
      <c r="M25" s="344"/>
    </row>
    <row r="26" spans="2:15" ht="17.25" customHeight="1" x14ac:dyDescent="0.25">
      <c r="B26" s="342" t="s">
        <v>923</v>
      </c>
      <c r="C26" s="343">
        <v>0</v>
      </c>
      <c r="D26" s="344"/>
      <c r="E26" s="344"/>
      <c r="F26" s="344"/>
      <c r="G26" s="344"/>
      <c r="H26" s="344"/>
      <c r="I26" s="344"/>
      <c r="J26" s="344"/>
      <c r="K26" s="344"/>
      <c r="L26" s="344"/>
      <c r="M26" s="344"/>
    </row>
    <row r="27" spans="2:15" ht="17.25" customHeight="1" x14ac:dyDescent="0.25">
      <c r="B27" s="342" t="s">
        <v>247</v>
      </c>
      <c r="C27" s="346">
        <v>1</v>
      </c>
      <c r="D27" s="344"/>
      <c r="E27" s="344"/>
      <c r="F27" s="344"/>
      <c r="G27" s="344"/>
      <c r="H27" s="344"/>
      <c r="I27" s="344"/>
      <c r="J27" s="344"/>
      <c r="K27" s="344"/>
      <c r="L27" s="344"/>
      <c r="M27" s="344"/>
    </row>
    <row r="28" spans="2:15" ht="21" customHeight="1" x14ac:dyDescent="0.25">
      <c r="B28" s="342" t="s">
        <v>246</v>
      </c>
      <c r="C28" s="347">
        <v>0.03</v>
      </c>
      <c r="D28" s="348"/>
      <c r="E28" s="344"/>
      <c r="F28" s="344"/>
      <c r="G28" s="344"/>
      <c r="H28" s="344"/>
      <c r="I28" s="344"/>
      <c r="J28" s="344"/>
      <c r="K28" s="344"/>
      <c r="L28" s="344"/>
      <c r="M28" s="344"/>
    </row>
    <row r="29" spans="2:15" s="352" customFormat="1" ht="21" customHeight="1" x14ac:dyDescent="0.25">
      <c r="B29" s="349"/>
      <c r="C29" s="350"/>
      <c r="D29" s="351"/>
      <c r="E29" s="351"/>
      <c r="F29" s="351"/>
      <c r="G29" s="351"/>
      <c r="H29" s="351"/>
      <c r="I29" s="351"/>
      <c r="J29" s="351"/>
      <c r="K29" s="351"/>
      <c r="L29" s="351"/>
      <c r="M29" s="351"/>
    </row>
    <row r="30" spans="2:15" ht="15.75" customHeight="1" x14ac:dyDescent="0.25">
      <c r="B30" s="353" t="s">
        <v>924</v>
      </c>
      <c r="C30" s="354"/>
      <c r="D30" s="354">
        <v>2022</v>
      </c>
      <c r="E30" s="354">
        <v>2023</v>
      </c>
      <c r="F30" s="354">
        <v>2024</v>
      </c>
      <c r="G30" s="354">
        <v>2025</v>
      </c>
      <c r="H30" s="354">
        <v>2026</v>
      </c>
      <c r="I30" s="354">
        <v>2027</v>
      </c>
      <c r="J30" s="354">
        <v>2028</v>
      </c>
      <c r="K30" s="354">
        <v>2029</v>
      </c>
      <c r="L30" s="354">
        <v>2030</v>
      </c>
      <c r="M30" s="354">
        <v>2031</v>
      </c>
    </row>
    <row r="31" spans="2:15" ht="12" customHeight="1" x14ac:dyDescent="0.25">
      <c r="B31" s="342" t="s">
        <v>245</v>
      </c>
      <c r="C31" s="355"/>
      <c r="D31" s="343">
        <v>1</v>
      </c>
      <c r="E31" s="343">
        <v>1.0349999999999999</v>
      </c>
      <c r="F31" s="343">
        <v>1.034</v>
      </c>
      <c r="G31" s="343">
        <v>1.04</v>
      </c>
      <c r="H31" s="343">
        <v>1.04</v>
      </c>
      <c r="I31" s="343">
        <v>1.04</v>
      </c>
      <c r="J31" s="343">
        <v>1.04</v>
      </c>
      <c r="K31" s="343">
        <v>1.04</v>
      </c>
      <c r="L31" s="343">
        <v>1.04</v>
      </c>
      <c r="M31" s="343">
        <v>1.04</v>
      </c>
    </row>
    <row r="32" spans="2:15" ht="12" customHeight="1" x14ac:dyDescent="0.25">
      <c r="B32" s="342" t="s">
        <v>244</v>
      </c>
      <c r="C32" s="355"/>
      <c r="D32" s="343">
        <f>D31</f>
        <v>1</v>
      </c>
      <c r="E32" s="343">
        <f>E31</f>
        <v>1.0349999999999999</v>
      </c>
      <c r="F32" s="343">
        <f>E32*F31</f>
        <v>1.07019</v>
      </c>
      <c r="G32" s="343">
        <f>F32*G31</f>
        <v>1.1129975999999999</v>
      </c>
      <c r="H32" s="343">
        <f t="shared" ref="H32:L32" si="0">G32*H31</f>
        <v>1.1575175039999999</v>
      </c>
      <c r="I32" s="343">
        <f t="shared" si="0"/>
        <v>1.2038182041599998</v>
      </c>
      <c r="J32" s="343">
        <f t="shared" si="0"/>
        <v>1.2519709323263999</v>
      </c>
      <c r="K32" s="343">
        <f t="shared" si="0"/>
        <v>1.302049769619456</v>
      </c>
      <c r="L32" s="343">
        <f t="shared" si="0"/>
        <v>1.3541317604042342</v>
      </c>
      <c r="M32" s="343">
        <f>L32*M31</f>
        <v>1.4082970308204037</v>
      </c>
    </row>
    <row r="33" spans="2:16" ht="10.5" customHeight="1" x14ac:dyDescent="0.25">
      <c r="B33" s="349"/>
      <c r="C33" s="356"/>
      <c r="D33" s="351"/>
      <c r="E33" s="357"/>
      <c r="F33" s="357"/>
      <c r="G33" s="358"/>
    </row>
    <row r="34" spans="2:16" ht="18.75" customHeight="1" x14ac:dyDescent="0.25">
      <c r="B34" s="359" t="s">
        <v>925</v>
      </c>
      <c r="C34" s="360" t="s">
        <v>926</v>
      </c>
      <c r="D34" s="360">
        <f t="shared" ref="D34:M34" si="1">D30</f>
        <v>2022</v>
      </c>
      <c r="E34" s="360">
        <f t="shared" si="1"/>
        <v>2023</v>
      </c>
      <c r="F34" s="354">
        <f t="shared" si="1"/>
        <v>2024</v>
      </c>
      <c r="G34" s="354">
        <f t="shared" si="1"/>
        <v>2025</v>
      </c>
      <c r="H34" s="354">
        <f t="shared" si="1"/>
        <v>2026</v>
      </c>
      <c r="I34" s="354">
        <f t="shared" si="1"/>
        <v>2027</v>
      </c>
      <c r="J34" s="354">
        <f t="shared" si="1"/>
        <v>2028</v>
      </c>
      <c r="K34" s="354">
        <f t="shared" si="1"/>
        <v>2029</v>
      </c>
      <c r="L34" s="354">
        <f t="shared" si="1"/>
        <v>2030</v>
      </c>
      <c r="M34" s="354">
        <f t="shared" si="1"/>
        <v>2031</v>
      </c>
    </row>
    <row r="35" spans="2:16" s="367" customFormat="1" ht="21" customHeight="1" x14ac:dyDescent="0.25">
      <c r="B35" s="361" t="s">
        <v>927</v>
      </c>
      <c r="C35" s="362" t="s">
        <v>928</v>
      </c>
      <c r="D35" s="363">
        <f>C22*0.14</f>
        <v>0.30584708000000005</v>
      </c>
      <c r="E35" s="364">
        <f>$D$35*E32</f>
        <v>0.31655172780000002</v>
      </c>
      <c r="F35" s="364">
        <f>$D$35*F32</f>
        <v>0.32731448654520007</v>
      </c>
      <c r="G35" s="364">
        <f t="shared" ref="G35:M35" si="2">$D$35*G32</f>
        <v>0.34040706600700804</v>
      </c>
      <c r="H35" s="364">
        <f>$D$35*H32</f>
        <v>0.35402334864728835</v>
      </c>
      <c r="I35" s="364">
        <f t="shared" si="2"/>
        <v>0.36818428259317987</v>
      </c>
      <c r="J35" s="364">
        <f t="shared" si="2"/>
        <v>0.38291165389690707</v>
      </c>
      <c r="K35" s="364">
        <f t="shared" si="2"/>
        <v>0.39822812005278335</v>
      </c>
      <c r="L35" s="364">
        <f t="shared" si="2"/>
        <v>0.41415724485489475</v>
      </c>
      <c r="M35" s="364">
        <f t="shared" si="2"/>
        <v>0.43072353464909052</v>
      </c>
      <c r="N35" s="365"/>
      <c r="O35" s="366"/>
      <c r="P35" s="366"/>
    </row>
    <row r="36" spans="2:16" s="369" customFormat="1" ht="18.75" customHeight="1" x14ac:dyDescent="0.25">
      <c r="B36" s="368" t="s">
        <v>929</v>
      </c>
      <c r="C36" s="362" t="s">
        <v>928</v>
      </c>
      <c r="D36" s="363">
        <f>SUM(D37:D39)</f>
        <v>2.6215464000000001E-2</v>
      </c>
      <c r="E36" s="363">
        <f t="shared" ref="E36:M36" si="3">SUM(E37:E39)</f>
        <v>2.7133005239999997E-2</v>
      </c>
      <c r="F36" s="363">
        <f t="shared" si="3"/>
        <v>2.805552741816E-2</v>
      </c>
      <c r="G36" s="363">
        <f t="shared" si="3"/>
        <v>2.9177748514886397E-2</v>
      </c>
      <c r="H36" s="363">
        <f t="shared" si="3"/>
        <v>3.0344858455481852E-2</v>
      </c>
      <c r="I36" s="363">
        <f t="shared" si="3"/>
        <v>3.1558652793701125E-2</v>
      </c>
      <c r="J36" s="363">
        <f t="shared" si="3"/>
        <v>3.2820998905449171E-2</v>
      </c>
      <c r="K36" s="363">
        <f t="shared" si="3"/>
        <v>3.413383886166714E-2</v>
      </c>
      <c r="L36" s="363">
        <f t="shared" si="3"/>
        <v>3.5499192416133828E-2</v>
      </c>
      <c r="M36" s="363">
        <f t="shared" si="3"/>
        <v>3.6919160112779181E-2</v>
      </c>
    </row>
    <row r="37" spans="2:16" s="369" customFormat="1" ht="18.75" customHeight="1" x14ac:dyDescent="0.25">
      <c r="B37" s="342" t="s">
        <v>930</v>
      </c>
      <c r="C37" s="362" t="s">
        <v>928</v>
      </c>
      <c r="D37" s="343">
        <f>C23</f>
        <v>2.6215464000000001E-2</v>
      </c>
      <c r="E37" s="343">
        <f>$D$37*E32</f>
        <v>2.7133005239999997E-2</v>
      </c>
      <c r="F37" s="343">
        <f t="shared" ref="F37:M37" si="4">$D$37*F32</f>
        <v>2.805552741816E-2</v>
      </c>
      <c r="G37" s="343">
        <f t="shared" si="4"/>
        <v>2.9177748514886397E-2</v>
      </c>
      <c r="H37" s="343">
        <f t="shared" si="4"/>
        <v>3.0344858455481852E-2</v>
      </c>
      <c r="I37" s="343">
        <f t="shared" si="4"/>
        <v>3.1558652793701125E-2</v>
      </c>
      <c r="J37" s="343">
        <f t="shared" si="4"/>
        <v>3.2820998905449171E-2</v>
      </c>
      <c r="K37" s="343">
        <f t="shared" si="4"/>
        <v>3.413383886166714E-2</v>
      </c>
      <c r="L37" s="343">
        <f t="shared" si="4"/>
        <v>3.5499192416133828E-2</v>
      </c>
      <c r="M37" s="343">
        <f t="shared" si="4"/>
        <v>3.6919160112779181E-2</v>
      </c>
    </row>
    <row r="38" spans="2:16" ht="18.75" customHeight="1" x14ac:dyDescent="0.25">
      <c r="B38" s="342" t="s">
        <v>931</v>
      </c>
      <c r="C38" s="362" t="s">
        <v>928</v>
      </c>
      <c r="D38" s="343">
        <v>0</v>
      </c>
      <c r="E38" s="343">
        <f>$D$38*E32</f>
        <v>0</v>
      </c>
      <c r="F38" s="343">
        <f t="shared" ref="F38:M38" si="5">$D$38*F32</f>
        <v>0</v>
      </c>
      <c r="G38" s="343">
        <f t="shared" si="5"/>
        <v>0</v>
      </c>
      <c r="H38" s="343">
        <f t="shared" si="5"/>
        <v>0</v>
      </c>
      <c r="I38" s="343">
        <f t="shared" si="5"/>
        <v>0</v>
      </c>
      <c r="J38" s="343">
        <f t="shared" si="5"/>
        <v>0</v>
      </c>
      <c r="K38" s="343">
        <f t="shared" si="5"/>
        <v>0</v>
      </c>
      <c r="L38" s="343">
        <f t="shared" si="5"/>
        <v>0</v>
      </c>
      <c r="M38" s="343">
        <f t="shared" si="5"/>
        <v>0</v>
      </c>
    </row>
    <row r="39" spans="2:16" ht="15.75" customHeight="1" x14ac:dyDescent="0.25">
      <c r="B39" s="342" t="s">
        <v>932</v>
      </c>
      <c r="C39" s="362" t="s">
        <v>928</v>
      </c>
      <c r="D39" s="343">
        <f>C26</f>
        <v>0</v>
      </c>
      <c r="E39" s="343">
        <f>D39*E32</f>
        <v>0</v>
      </c>
      <c r="F39" s="343">
        <f t="shared" ref="F39:M39" si="6">E39*F32</f>
        <v>0</v>
      </c>
      <c r="G39" s="343">
        <f t="shared" si="6"/>
        <v>0</v>
      </c>
      <c r="H39" s="343">
        <f t="shared" si="6"/>
        <v>0</v>
      </c>
      <c r="I39" s="343">
        <f t="shared" si="6"/>
        <v>0</v>
      </c>
      <c r="J39" s="343">
        <f t="shared" si="6"/>
        <v>0</v>
      </c>
      <c r="K39" s="343">
        <f t="shared" si="6"/>
        <v>0</v>
      </c>
      <c r="L39" s="343">
        <f t="shared" si="6"/>
        <v>0</v>
      </c>
      <c r="M39" s="343">
        <f t="shared" si="6"/>
        <v>0</v>
      </c>
    </row>
    <row r="40" spans="2:16" ht="27.75" customHeight="1" x14ac:dyDescent="0.25">
      <c r="B40" s="370" t="s">
        <v>933</v>
      </c>
      <c r="C40" s="362" t="s">
        <v>928</v>
      </c>
      <c r="D40" s="371">
        <f>D35-D36</f>
        <v>0.27963161600000003</v>
      </c>
      <c r="E40" s="363">
        <f t="shared" ref="E40:M40" si="7">E35-E36</f>
        <v>0.28941872256000001</v>
      </c>
      <c r="F40" s="363">
        <f t="shared" si="7"/>
        <v>0.29925895912704009</v>
      </c>
      <c r="G40" s="363">
        <f t="shared" si="7"/>
        <v>0.31122931749212163</v>
      </c>
      <c r="H40" s="363">
        <f t="shared" si="7"/>
        <v>0.3236784901918065</v>
      </c>
      <c r="I40" s="363">
        <f t="shared" si="7"/>
        <v>0.33662562979947874</v>
      </c>
      <c r="J40" s="363">
        <f t="shared" si="7"/>
        <v>0.35009065499145792</v>
      </c>
      <c r="K40" s="363">
        <f t="shared" si="7"/>
        <v>0.3640942811911162</v>
      </c>
      <c r="L40" s="363">
        <f t="shared" si="7"/>
        <v>0.37865805243876094</v>
      </c>
      <c r="M40" s="363">
        <f t="shared" si="7"/>
        <v>0.39380437453631134</v>
      </c>
    </row>
    <row r="41" spans="2:16" ht="20.25" customHeight="1" x14ac:dyDescent="0.25">
      <c r="B41" s="372"/>
      <c r="C41" s="373"/>
      <c r="D41" s="374"/>
      <c r="E41" s="375"/>
      <c r="F41" s="375"/>
      <c r="G41" s="376"/>
    </row>
    <row r="42" spans="2:16" ht="15" customHeight="1" x14ac:dyDescent="0.25">
      <c r="B42" s="455" t="s">
        <v>934</v>
      </c>
      <c r="C42" s="457" t="s">
        <v>926</v>
      </c>
      <c r="D42" s="459" t="s">
        <v>935</v>
      </c>
      <c r="E42" s="459"/>
      <c r="F42" s="459"/>
      <c r="G42" s="459"/>
      <c r="H42" s="459"/>
      <c r="I42" s="459"/>
      <c r="J42" s="459"/>
      <c r="K42" s="459"/>
      <c r="L42" s="459"/>
      <c r="M42" s="459"/>
    </row>
    <row r="43" spans="2:16" ht="15" customHeight="1" x14ac:dyDescent="0.25">
      <c r="B43" s="456"/>
      <c r="C43" s="458"/>
      <c r="D43" s="354">
        <v>1</v>
      </c>
      <c r="E43" s="354">
        <v>2</v>
      </c>
      <c r="F43" s="354">
        <v>3</v>
      </c>
      <c r="G43" s="354">
        <v>4</v>
      </c>
      <c r="H43" s="354">
        <v>5</v>
      </c>
      <c r="I43" s="354">
        <v>6</v>
      </c>
      <c r="J43" s="354">
        <v>7</v>
      </c>
      <c r="K43" s="354">
        <v>8</v>
      </c>
      <c r="L43" s="354">
        <v>9</v>
      </c>
      <c r="M43" s="354">
        <v>10</v>
      </c>
    </row>
    <row r="44" spans="2:16" s="378" customFormat="1" ht="29.25" customHeight="1" x14ac:dyDescent="0.25">
      <c r="B44" s="368" t="s">
        <v>933</v>
      </c>
      <c r="C44" s="377" t="s">
        <v>928</v>
      </c>
      <c r="D44" s="343">
        <f>D40</f>
        <v>0.27963161600000003</v>
      </c>
      <c r="E44" s="343">
        <f t="shared" ref="E44:M44" si="8">E40</f>
        <v>0.28941872256000001</v>
      </c>
      <c r="F44" s="343">
        <f t="shared" si="8"/>
        <v>0.29925895912704009</v>
      </c>
      <c r="G44" s="343">
        <f t="shared" si="8"/>
        <v>0.31122931749212163</v>
      </c>
      <c r="H44" s="343">
        <f t="shared" si="8"/>
        <v>0.3236784901918065</v>
      </c>
      <c r="I44" s="343">
        <f t="shared" si="8"/>
        <v>0.33662562979947874</v>
      </c>
      <c r="J44" s="343">
        <f t="shared" si="8"/>
        <v>0.35009065499145792</v>
      </c>
      <c r="K44" s="343">
        <f t="shared" si="8"/>
        <v>0.3640942811911162</v>
      </c>
      <c r="L44" s="343">
        <f t="shared" si="8"/>
        <v>0.37865805243876094</v>
      </c>
      <c r="M44" s="343">
        <f t="shared" si="8"/>
        <v>0.39380437453631134</v>
      </c>
    </row>
    <row r="45" spans="2:16" s="378" customFormat="1" ht="21.75" customHeight="1" x14ac:dyDescent="0.25">
      <c r="B45" s="368" t="s">
        <v>936</v>
      </c>
      <c r="C45" s="345" t="s">
        <v>928</v>
      </c>
      <c r="D45" s="379">
        <f>-C22</f>
        <v>-2.1846220000000001</v>
      </c>
      <c r="E45" s="379">
        <f>-'[2]1. сводные данные'!M47</f>
        <v>0</v>
      </c>
      <c r="F45" s="343"/>
      <c r="G45" s="380"/>
      <c r="H45" s="381"/>
      <c r="I45" s="381"/>
      <c r="J45" s="381"/>
      <c r="K45" s="381"/>
      <c r="L45" s="381"/>
      <c r="M45" s="381"/>
    </row>
    <row r="46" spans="2:16" s="378" customFormat="1" ht="19.5" customHeight="1" x14ac:dyDescent="0.25">
      <c r="B46" s="368" t="s">
        <v>937</v>
      </c>
      <c r="C46" s="345" t="s">
        <v>928</v>
      </c>
      <c r="D46" s="343">
        <f>SUM(D44:D45)</f>
        <v>-1.904990384</v>
      </c>
      <c r="E46" s="343">
        <f t="shared" ref="E46:M46" si="9">SUM(E44:E45)</f>
        <v>0.28941872256000001</v>
      </c>
      <c r="F46" s="343">
        <f>SUM(F44:F45)</f>
        <v>0.29925895912704009</v>
      </c>
      <c r="G46" s="343">
        <f t="shared" si="9"/>
        <v>0.31122931749212163</v>
      </c>
      <c r="H46" s="343">
        <f t="shared" si="9"/>
        <v>0.3236784901918065</v>
      </c>
      <c r="I46" s="343">
        <f t="shared" si="9"/>
        <v>0.33662562979947874</v>
      </c>
      <c r="J46" s="343">
        <f t="shared" si="9"/>
        <v>0.35009065499145792</v>
      </c>
      <c r="K46" s="343">
        <f t="shared" si="9"/>
        <v>0.3640942811911162</v>
      </c>
      <c r="L46" s="343">
        <f t="shared" si="9"/>
        <v>0.37865805243876094</v>
      </c>
      <c r="M46" s="343">
        <f t="shared" si="9"/>
        <v>0.39380437453631134</v>
      </c>
    </row>
    <row r="47" spans="2:16" s="378" customFormat="1" ht="21" customHeight="1" x14ac:dyDescent="0.25">
      <c r="B47" s="368" t="s">
        <v>938</v>
      </c>
      <c r="C47" s="345" t="s">
        <v>928</v>
      </c>
      <c r="D47" s="343">
        <f>D46</f>
        <v>-1.904990384</v>
      </c>
      <c r="E47" s="343">
        <f>D47+E46</f>
        <v>-1.61557166144</v>
      </c>
      <c r="F47" s="343">
        <f>E47+F46</f>
        <v>-1.3163127023129599</v>
      </c>
      <c r="G47" s="343">
        <f t="shared" ref="G47:L47" si="10">F47+G46</f>
        <v>-1.0050833848208383</v>
      </c>
      <c r="H47" s="343">
        <f t="shared" si="10"/>
        <v>-0.68140489462903175</v>
      </c>
      <c r="I47" s="343">
        <f>H47+I46</f>
        <v>-0.34477926482955301</v>
      </c>
      <c r="J47" s="343">
        <f t="shared" si="10"/>
        <v>5.3113901619049053E-3</v>
      </c>
      <c r="K47" s="343">
        <f t="shared" si="10"/>
        <v>0.3694056713530211</v>
      </c>
      <c r="L47" s="343">
        <f t="shared" si="10"/>
        <v>0.74806372379178199</v>
      </c>
      <c r="M47" s="343">
        <f>L47+M46</f>
        <v>1.1418680983280933</v>
      </c>
    </row>
    <row r="48" spans="2:16" s="378" customFormat="1" ht="17.25" customHeight="1" x14ac:dyDescent="0.25">
      <c r="B48" s="342" t="s">
        <v>243</v>
      </c>
      <c r="C48" s="343"/>
      <c r="D48" s="343">
        <f>1/(1+$C$28)^(D43-1)</f>
        <v>1</v>
      </c>
      <c r="E48" s="343">
        <f>1/(1+$C$28)^(E43-1)</f>
        <v>0.970873786407767</v>
      </c>
      <c r="F48" s="343">
        <f t="shared" ref="F48:M48" si="11">1/(1+$C$28)^(F43-1)</f>
        <v>0.94259590913375435</v>
      </c>
      <c r="G48" s="343">
        <f t="shared" si="11"/>
        <v>0.91514165935315961</v>
      </c>
      <c r="H48" s="343">
        <f t="shared" si="11"/>
        <v>0.888487047915689</v>
      </c>
      <c r="I48" s="343">
        <f t="shared" si="11"/>
        <v>0.86260878438416411</v>
      </c>
      <c r="J48" s="343">
        <f t="shared" si="11"/>
        <v>0.83748425668365445</v>
      </c>
      <c r="K48" s="343">
        <f t="shared" si="11"/>
        <v>0.81309151134335378</v>
      </c>
      <c r="L48" s="343">
        <f t="shared" si="11"/>
        <v>0.78940923431393573</v>
      </c>
      <c r="M48" s="343">
        <f t="shared" si="11"/>
        <v>0.76641673234362695</v>
      </c>
    </row>
    <row r="49" spans="2:14" s="378" customFormat="1" ht="17.25" customHeight="1" x14ac:dyDescent="0.25">
      <c r="B49" s="368" t="s">
        <v>939</v>
      </c>
      <c r="C49" s="345" t="s">
        <v>928</v>
      </c>
      <c r="D49" s="343">
        <f>D46*D48</f>
        <v>-1.904990384</v>
      </c>
      <c r="E49" s="343">
        <f>E46*E48</f>
        <v>0.28098905102912625</v>
      </c>
      <c r="F49" s="343">
        <f t="shared" ref="F49:M49" si="12">F46*F48</f>
        <v>0.28208027064477337</v>
      </c>
      <c r="G49" s="343">
        <f t="shared" si="12"/>
        <v>0.28481891404909154</v>
      </c>
      <c r="H49" s="343">
        <f t="shared" si="12"/>
        <v>0.28758414622432543</v>
      </c>
      <c r="I49" s="343">
        <f t="shared" si="12"/>
        <v>0.29037622531388202</v>
      </c>
      <c r="J49" s="343">
        <f t="shared" si="12"/>
        <v>0.29319541196741483</v>
      </c>
      <c r="K49" s="343">
        <f t="shared" si="12"/>
        <v>0.2960419693651567</v>
      </c>
      <c r="L49" s="343">
        <f t="shared" si="12"/>
        <v>0.29891616324248838</v>
      </c>
      <c r="M49" s="343">
        <f t="shared" si="12"/>
        <v>0.30181826191474553</v>
      </c>
    </row>
    <row r="50" spans="2:14" s="378" customFormat="1" ht="27" customHeight="1" x14ac:dyDescent="0.25">
      <c r="B50" s="368" t="s">
        <v>940</v>
      </c>
      <c r="C50" s="345" t="s">
        <v>928</v>
      </c>
      <c r="D50" s="343">
        <f>D48*D47</f>
        <v>-1.904990384</v>
      </c>
      <c r="E50" s="343">
        <f>E48*E47</f>
        <v>-1.5685161761553399</v>
      </c>
      <c r="F50" s="343">
        <f t="shared" ref="F50:M50" si="13">F48*F47</f>
        <v>-1.2407509683409934</v>
      </c>
      <c r="G50" s="343">
        <f t="shared" si="13"/>
        <v>-0.91979367657323219</v>
      </c>
      <c r="H50" s="343">
        <f t="shared" si="13"/>
        <v>-0.60541942326424958</v>
      </c>
      <c r="I50" s="343">
        <f t="shared" si="13"/>
        <v>-0.29740962251548653</v>
      </c>
      <c r="J50" s="343">
        <f t="shared" si="13"/>
        <v>4.4482056416998046E-3</v>
      </c>
      <c r="K50" s="343">
        <f t="shared" si="13"/>
        <v>0.30036061561923416</v>
      </c>
      <c r="L50" s="343">
        <f t="shared" si="13"/>
        <v>0.59052841141650214</v>
      </c>
      <c r="M50" s="343">
        <f t="shared" si="13"/>
        <v>0.87514681668804861</v>
      </c>
    </row>
    <row r="51" spans="2:14" s="384" customFormat="1" ht="12.75" customHeight="1" x14ac:dyDescent="0.25">
      <c r="B51" s="382"/>
      <c r="C51" s="383"/>
      <c r="D51" s="383"/>
      <c r="E51" s="383"/>
      <c r="F51" s="383"/>
      <c r="G51" s="383"/>
      <c r="H51" s="383"/>
      <c r="I51" s="383"/>
      <c r="J51" s="383"/>
      <c r="K51" s="383"/>
      <c r="L51" s="383"/>
      <c r="M51" s="383"/>
    </row>
    <row r="52" spans="2:14" s="378" customFormat="1" ht="29.25" customHeight="1" x14ac:dyDescent="0.25">
      <c r="B52" s="385" t="s">
        <v>941</v>
      </c>
      <c r="C52" s="386" t="s">
        <v>926</v>
      </c>
      <c r="D52" s="386" t="s">
        <v>942</v>
      </c>
      <c r="E52" s="383"/>
      <c r="F52" s="383"/>
      <c r="G52" s="383"/>
      <c r="H52" s="383"/>
      <c r="I52" s="383"/>
      <c r="J52" s="383"/>
      <c r="K52" s="383"/>
      <c r="L52" s="383"/>
      <c r="M52" s="383"/>
      <c r="N52" s="384"/>
    </row>
    <row r="53" spans="2:14" s="378" customFormat="1" ht="18" customHeight="1" x14ac:dyDescent="0.25">
      <c r="B53" s="368" t="s">
        <v>943</v>
      </c>
      <c r="C53" s="345" t="s">
        <v>928</v>
      </c>
      <c r="D53" s="345">
        <f>SUM(D49:M49)</f>
        <v>0.71083002975100396</v>
      </c>
      <c r="E53" s="387"/>
      <c r="F53" s="387"/>
      <c r="G53" s="388"/>
      <c r="H53" s="384"/>
      <c r="I53" s="384"/>
      <c r="J53" s="384"/>
      <c r="K53" s="384"/>
      <c r="L53" s="384"/>
      <c r="M53" s="384"/>
      <c r="N53" s="384"/>
    </row>
    <row r="54" spans="2:14" s="378" customFormat="1" ht="16.5" customHeight="1" x14ac:dyDescent="0.25">
      <c r="B54" s="389" t="s">
        <v>242</v>
      </c>
      <c r="C54" s="346" t="s">
        <v>656</v>
      </c>
      <c r="D54" s="346">
        <f>IRR(D46:M46)</f>
        <v>9.9685044534684186E-2</v>
      </c>
      <c r="E54" s="387"/>
      <c r="F54" s="387"/>
      <c r="G54" s="388"/>
      <c r="H54" s="384"/>
      <c r="I54" s="384"/>
      <c r="J54" s="384"/>
      <c r="K54" s="384"/>
      <c r="L54" s="384"/>
      <c r="M54" s="384"/>
      <c r="N54" s="384"/>
    </row>
    <row r="55" spans="2:14" s="378" customFormat="1" x14ac:dyDescent="0.25">
      <c r="B55" s="389" t="s">
        <v>944</v>
      </c>
      <c r="C55" s="377" t="s">
        <v>945</v>
      </c>
      <c r="D55" s="377">
        <f>IF(M47&lt;0,"не окупается",(COUNTIF(D47:M47,"&lt;0")+1))</f>
        <v>7</v>
      </c>
      <c r="E55" s="387"/>
      <c r="F55" s="387"/>
      <c r="G55" s="390"/>
      <c r="H55" s="384"/>
      <c r="I55" s="384"/>
      <c r="J55" s="384"/>
      <c r="K55" s="384"/>
      <c r="L55" s="384"/>
      <c r="M55" s="384"/>
      <c r="N55" s="384"/>
    </row>
    <row r="56" spans="2:14" s="378" customFormat="1" ht="15.75" customHeight="1" x14ac:dyDescent="0.25">
      <c r="B56" s="368" t="s">
        <v>946</v>
      </c>
      <c r="C56" s="377" t="s">
        <v>945</v>
      </c>
      <c r="D56" s="377">
        <f>IF(M50&lt;0,"не окупается",(COUNTIF(D50:M50,"&lt;0")+1))</f>
        <v>7</v>
      </c>
      <c r="E56" s="387"/>
      <c r="F56" s="387"/>
      <c r="G56" s="391"/>
      <c r="H56" s="384"/>
      <c r="I56" s="384"/>
      <c r="J56" s="384"/>
      <c r="K56" s="384"/>
      <c r="L56" s="384"/>
      <c r="M56" s="384"/>
      <c r="N56" s="384"/>
    </row>
    <row r="57" spans="2:14" ht="13.5" customHeight="1" x14ac:dyDescent="0.25">
      <c r="B57" s="392"/>
      <c r="C57" s="376"/>
      <c r="D57" s="376"/>
      <c r="E57" s="376"/>
      <c r="F57" s="376"/>
      <c r="G57" s="376"/>
      <c r="H57" s="376"/>
      <c r="I57" s="393"/>
    </row>
    <row r="58" spans="2:14" ht="21" customHeight="1" x14ac:dyDescent="0.25">
      <c r="B58" s="394" t="s">
        <v>947</v>
      </c>
      <c r="C58" s="395"/>
      <c r="D58" s="395"/>
      <c r="E58" s="395"/>
      <c r="F58" s="395"/>
      <c r="G58" s="395"/>
      <c r="H58" s="395"/>
      <c r="I58" s="396"/>
      <c r="J58" s="397"/>
      <c r="K58" s="397"/>
      <c r="L58" s="397"/>
      <c r="M58" s="397"/>
    </row>
    <row r="59" spans="2:14" ht="15" customHeight="1" x14ac:dyDescent="0.25">
      <c r="B59" s="398" t="s">
        <v>948</v>
      </c>
      <c r="C59" s="395"/>
      <c r="D59" s="395"/>
      <c r="E59" s="395"/>
      <c r="F59" s="395"/>
      <c r="G59" s="395"/>
      <c r="H59" s="395"/>
      <c r="I59" s="396"/>
      <c r="J59" s="397"/>
      <c r="K59" s="397"/>
      <c r="L59" s="397"/>
      <c r="M59" s="397"/>
    </row>
    <row r="60" spans="2:14" ht="21" customHeight="1" x14ac:dyDescent="0.25">
      <c r="B60" s="451" t="s">
        <v>949</v>
      </c>
      <c r="C60" s="451"/>
      <c r="D60" s="451"/>
      <c r="E60" s="451"/>
      <c r="F60" s="451"/>
      <c r="G60" s="451"/>
      <c r="H60" s="451"/>
      <c r="I60" s="451"/>
      <c r="J60" s="451"/>
      <c r="K60" s="451"/>
      <c r="L60" s="451"/>
      <c r="M60" s="451"/>
    </row>
    <row r="61" spans="2:14" ht="16.5" customHeight="1" x14ac:dyDescent="0.25">
      <c r="B61" s="451" t="s">
        <v>950</v>
      </c>
      <c r="C61" s="451"/>
      <c r="D61" s="451"/>
      <c r="E61" s="451"/>
      <c r="F61" s="451"/>
      <c r="G61" s="451"/>
      <c r="H61" s="451"/>
      <c r="I61" s="451"/>
      <c r="J61" s="451"/>
      <c r="K61" s="451"/>
      <c r="L61" s="451"/>
      <c r="M61" s="451"/>
    </row>
    <row r="62" spans="2:14" ht="18.75" customHeight="1" x14ac:dyDescent="0.25">
      <c r="B62" s="451" t="s">
        <v>951</v>
      </c>
      <c r="C62" s="451"/>
      <c r="D62" s="451"/>
      <c r="E62" s="451"/>
      <c r="F62" s="451"/>
      <c r="G62" s="451"/>
      <c r="H62" s="451"/>
      <c r="I62" s="451"/>
      <c r="J62" s="451"/>
      <c r="K62" s="451"/>
      <c r="L62" s="451"/>
      <c r="M62" s="451"/>
    </row>
  </sheetData>
  <mergeCells count="15">
    <mergeCell ref="B13:P13"/>
    <mergeCell ref="B5:P5"/>
    <mergeCell ref="B7:O7"/>
    <mergeCell ref="B9:P9"/>
    <mergeCell ref="B10:O10"/>
    <mergeCell ref="B12:P12"/>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49" zoomScaleSheetLayoutView="100" workbookViewId="0">
      <selection activeCell="K62" sqref="K62"/>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402" t="str">
        <f>'1.Титульный лист'!A5</f>
        <v>Год раскрытия информации:  2022 год</v>
      </c>
      <c r="B5" s="402"/>
      <c r="C5" s="402"/>
      <c r="D5" s="402"/>
      <c r="E5" s="402"/>
      <c r="F5" s="402"/>
      <c r="G5" s="402"/>
      <c r="H5" s="402"/>
      <c r="I5" s="402"/>
      <c r="J5" s="402"/>
      <c r="K5" s="402"/>
      <c r="L5" s="40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06" t="s">
        <v>7</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7" t="s">
        <v>444</v>
      </c>
      <c r="B9" s="407"/>
      <c r="C9" s="407"/>
      <c r="D9" s="407"/>
      <c r="E9" s="407"/>
      <c r="F9" s="407"/>
      <c r="G9" s="407"/>
      <c r="H9" s="407"/>
      <c r="I9" s="407"/>
      <c r="J9" s="407"/>
      <c r="K9" s="407"/>
      <c r="L9" s="407"/>
    </row>
    <row r="10" spans="1:44" x14ac:dyDescent="0.25">
      <c r="A10" s="403" t="s">
        <v>6</v>
      </c>
      <c r="B10" s="403"/>
      <c r="C10" s="403"/>
      <c r="D10" s="403"/>
      <c r="E10" s="403"/>
      <c r="F10" s="403"/>
      <c r="G10" s="403"/>
      <c r="H10" s="403"/>
      <c r="I10" s="403"/>
      <c r="J10" s="403"/>
      <c r="K10" s="403"/>
      <c r="L10" s="403"/>
    </row>
    <row r="11" spans="1:44" ht="18.75" x14ac:dyDescent="0.25">
      <c r="A11" s="406"/>
      <c r="B11" s="406"/>
      <c r="C11" s="406"/>
      <c r="D11" s="406"/>
      <c r="E11" s="406"/>
      <c r="F11" s="406"/>
      <c r="G11" s="406"/>
      <c r="H11" s="406"/>
      <c r="I11" s="406"/>
      <c r="J11" s="406"/>
      <c r="K11" s="406"/>
      <c r="L11" s="406"/>
    </row>
    <row r="12" spans="1:44" x14ac:dyDescent="0.25">
      <c r="A12" s="408" t="str">
        <f xml:space="preserve"> '1.Титульный лист'!A12</f>
        <v>L_ 2022_1211_Ц_7</v>
      </c>
      <c r="B12" s="408"/>
      <c r="C12" s="408"/>
      <c r="D12" s="408"/>
      <c r="E12" s="408"/>
      <c r="F12" s="408"/>
      <c r="G12" s="408"/>
      <c r="H12" s="408"/>
      <c r="I12" s="408"/>
      <c r="J12" s="408"/>
      <c r="K12" s="408"/>
      <c r="L12" s="408"/>
    </row>
    <row r="13" spans="1:44" x14ac:dyDescent="0.25">
      <c r="A13" s="403" t="s">
        <v>5</v>
      </c>
      <c r="B13" s="403"/>
      <c r="C13" s="403"/>
      <c r="D13" s="403"/>
      <c r="E13" s="403"/>
      <c r="F13" s="403"/>
      <c r="G13" s="403"/>
      <c r="H13" s="403"/>
      <c r="I13" s="403"/>
      <c r="J13" s="403"/>
      <c r="K13" s="403"/>
      <c r="L13" s="403"/>
    </row>
    <row r="14" spans="1:44" ht="18.75" x14ac:dyDescent="0.25">
      <c r="A14" s="414"/>
      <c r="B14" s="414"/>
      <c r="C14" s="414"/>
      <c r="D14" s="414"/>
      <c r="E14" s="414"/>
      <c r="F14" s="414"/>
      <c r="G14" s="414"/>
      <c r="H14" s="414"/>
      <c r="I14" s="414"/>
      <c r="J14" s="414"/>
      <c r="K14" s="414"/>
      <c r="L14" s="414"/>
    </row>
    <row r="15" spans="1:44" x14ac:dyDescent="0.25">
      <c r="A15" s="407" t="str">
        <f xml:space="preserve"> '1.Титульный лист'!A15</f>
        <v>Реконструкция ТП-2589 "Подстанция КТПН, Стерлитамакский р-н,с.Наумовка, ул.Юбилейная", (КТП-10/0,4/400 кВа), Инв.№ 00-003699.</v>
      </c>
      <c r="B15" s="407"/>
      <c r="C15" s="407"/>
      <c r="D15" s="407"/>
      <c r="E15" s="407"/>
      <c r="F15" s="407"/>
      <c r="G15" s="407"/>
      <c r="H15" s="407"/>
      <c r="I15" s="407"/>
      <c r="J15" s="407"/>
      <c r="K15" s="407"/>
      <c r="L15" s="407"/>
    </row>
    <row r="16" spans="1:44" x14ac:dyDescent="0.25">
      <c r="A16" s="403" t="s">
        <v>4</v>
      </c>
      <c r="B16" s="403"/>
      <c r="C16" s="403"/>
      <c r="D16" s="403"/>
      <c r="E16" s="403"/>
      <c r="F16" s="403"/>
      <c r="G16" s="403"/>
      <c r="H16" s="403"/>
      <c r="I16" s="403"/>
      <c r="J16" s="403"/>
      <c r="K16" s="403"/>
      <c r="L16" s="403"/>
    </row>
    <row r="17" spans="1:12" ht="15.75" customHeight="1" x14ac:dyDescent="0.25">
      <c r="L17" s="96"/>
    </row>
    <row r="18" spans="1:12" x14ac:dyDescent="0.25">
      <c r="K18" s="95"/>
    </row>
    <row r="19" spans="1:12" ht="15.75" customHeight="1" x14ac:dyDescent="0.25">
      <c r="A19" s="472" t="s">
        <v>388</v>
      </c>
      <c r="B19" s="472"/>
      <c r="C19" s="472"/>
      <c r="D19" s="472"/>
      <c r="E19" s="472"/>
      <c r="F19" s="472"/>
      <c r="G19" s="472"/>
      <c r="H19" s="472"/>
      <c r="I19" s="472"/>
      <c r="J19" s="472"/>
      <c r="K19" s="472"/>
      <c r="L19" s="472"/>
    </row>
    <row r="20" spans="1:12" x14ac:dyDescent="0.25">
      <c r="A20" s="61"/>
      <c r="B20" s="61"/>
      <c r="C20" s="94"/>
      <c r="D20" s="94"/>
      <c r="E20" s="94"/>
      <c r="F20" s="94"/>
      <c r="G20" s="94"/>
      <c r="H20" s="94"/>
      <c r="I20" s="94"/>
      <c r="J20" s="94"/>
      <c r="K20" s="94"/>
      <c r="L20" s="94"/>
    </row>
    <row r="21" spans="1:12" ht="28.5" customHeight="1" x14ac:dyDescent="0.25">
      <c r="A21" s="462" t="s">
        <v>212</v>
      </c>
      <c r="B21" s="462" t="s">
        <v>211</v>
      </c>
      <c r="C21" s="468" t="s">
        <v>323</v>
      </c>
      <c r="D21" s="468"/>
      <c r="E21" s="468"/>
      <c r="F21" s="468"/>
      <c r="G21" s="468"/>
      <c r="H21" s="468"/>
      <c r="I21" s="463" t="s">
        <v>210</v>
      </c>
      <c r="J21" s="465" t="s">
        <v>325</v>
      </c>
      <c r="K21" s="462" t="s">
        <v>209</v>
      </c>
      <c r="L21" s="464" t="s">
        <v>324</v>
      </c>
    </row>
    <row r="22" spans="1:12" ht="58.5" customHeight="1" x14ac:dyDescent="0.25">
      <c r="A22" s="462"/>
      <c r="B22" s="462"/>
      <c r="C22" s="469" t="s">
        <v>2</v>
      </c>
      <c r="D22" s="469"/>
      <c r="E22" s="141"/>
      <c r="F22" s="142"/>
      <c r="G22" s="470" t="s">
        <v>424</v>
      </c>
      <c r="H22" s="471"/>
      <c r="I22" s="463"/>
      <c r="J22" s="466"/>
      <c r="K22" s="462"/>
      <c r="L22" s="464"/>
    </row>
    <row r="23" spans="1:12" ht="47.25" x14ac:dyDescent="0.25">
      <c r="A23" s="462"/>
      <c r="B23" s="462"/>
      <c r="C23" s="93" t="s">
        <v>208</v>
      </c>
      <c r="D23" s="93" t="s">
        <v>207</v>
      </c>
      <c r="E23" s="93" t="s">
        <v>208</v>
      </c>
      <c r="F23" s="93" t="s">
        <v>207</v>
      </c>
      <c r="G23" s="93" t="s">
        <v>208</v>
      </c>
      <c r="H23" s="93" t="s">
        <v>207</v>
      </c>
      <c r="I23" s="463"/>
      <c r="J23" s="467"/>
      <c r="K23" s="462"/>
      <c r="L23" s="464"/>
    </row>
    <row r="24" spans="1:12" x14ac:dyDescent="0.25">
      <c r="A24" s="70">
        <v>1</v>
      </c>
      <c r="B24" s="70">
        <v>2</v>
      </c>
      <c r="C24" s="93">
        <v>3</v>
      </c>
      <c r="D24" s="93">
        <v>4</v>
      </c>
      <c r="E24" s="93">
        <v>5</v>
      </c>
      <c r="F24" s="93">
        <v>6</v>
      </c>
      <c r="G24" s="93">
        <v>7</v>
      </c>
      <c r="H24" s="93">
        <v>8</v>
      </c>
      <c r="I24" s="93">
        <v>9</v>
      </c>
      <c r="J24" s="93">
        <v>10</v>
      </c>
      <c r="K24" s="93">
        <v>11</v>
      </c>
      <c r="L24" s="93">
        <v>12</v>
      </c>
    </row>
    <row r="25" spans="1:12" x14ac:dyDescent="0.25">
      <c r="A25" s="88">
        <v>1</v>
      </c>
      <c r="B25" s="89" t="s">
        <v>206</v>
      </c>
      <c r="C25" s="86">
        <v>2022</v>
      </c>
      <c r="D25" s="86">
        <v>2022</v>
      </c>
      <c r="E25" s="86">
        <v>2022</v>
      </c>
      <c r="F25" s="86">
        <v>2022</v>
      </c>
      <c r="G25" s="86">
        <v>2022</v>
      </c>
      <c r="H25" s="86">
        <v>2022</v>
      </c>
      <c r="I25" s="177">
        <v>100</v>
      </c>
      <c r="J25" s="177">
        <v>100</v>
      </c>
      <c r="K25" s="85"/>
      <c r="L25" s="100"/>
    </row>
    <row r="26" spans="1:12" ht="21.75" customHeight="1" x14ac:dyDescent="0.25">
      <c r="A26" s="88" t="s">
        <v>205</v>
      </c>
      <c r="B26" s="92" t="s">
        <v>330</v>
      </c>
      <c r="C26" s="86">
        <v>2022</v>
      </c>
      <c r="D26" s="86">
        <v>2022</v>
      </c>
      <c r="E26" s="86">
        <v>2022</v>
      </c>
      <c r="F26" s="86">
        <v>2022</v>
      </c>
      <c r="G26" s="86">
        <v>2022</v>
      </c>
      <c r="H26" s="86">
        <v>2022</v>
      </c>
      <c r="I26" s="177" t="s">
        <v>421</v>
      </c>
      <c r="J26" s="177" t="s">
        <v>421</v>
      </c>
      <c r="K26" s="85"/>
      <c r="L26" s="85"/>
    </row>
    <row r="27" spans="1:12" s="64" customFormat="1" ht="39" customHeight="1" x14ac:dyDescent="0.25">
      <c r="A27" s="88" t="s">
        <v>204</v>
      </c>
      <c r="B27" s="92" t="s">
        <v>332</v>
      </c>
      <c r="C27" s="86">
        <v>2022</v>
      </c>
      <c r="D27" s="86">
        <v>2022</v>
      </c>
      <c r="E27" s="86">
        <v>2022</v>
      </c>
      <c r="F27" s="86">
        <v>2022</v>
      </c>
      <c r="G27" s="86">
        <v>2022</v>
      </c>
      <c r="H27" s="86">
        <v>2022</v>
      </c>
      <c r="I27" s="177" t="s">
        <v>421</v>
      </c>
      <c r="J27" s="177" t="s">
        <v>421</v>
      </c>
      <c r="K27" s="85"/>
      <c r="L27" s="85"/>
    </row>
    <row r="28" spans="1:12" s="64" customFormat="1" ht="70.5" customHeight="1" x14ac:dyDescent="0.25">
      <c r="A28" s="88" t="s">
        <v>331</v>
      </c>
      <c r="B28" s="92" t="s">
        <v>336</v>
      </c>
      <c r="C28" s="86">
        <v>2022</v>
      </c>
      <c r="D28" s="86">
        <v>2022</v>
      </c>
      <c r="E28" s="86">
        <v>2022</v>
      </c>
      <c r="F28" s="86">
        <v>2022</v>
      </c>
      <c r="G28" s="86">
        <v>2022</v>
      </c>
      <c r="H28" s="86">
        <v>2022</v>
      </c>
      <c r="I28" s="177" t="s">
        <v>421</v>
      </c>
      <c r="J28" s="177" t="s">
        <v>421</v>
      </c>
      <c r="K28" s="85"/>
      <c r="L28" s="85"/>
    </row>
    <row r="29" spans="1:12" s="64" customFormat="1" ht="54" customHeight="1" x14ac:dyDescent="0.25">
      <c r="A29" s="88" t="s">
        <v>203</v>
      </c>
      <c r="B29" s="92" t="s">
        <v>335</v>
      </c>
      <c r="C29" s="86">
        <v>2022</v>
      </c>
      <c r="D29" s="86">
        <v>2022</v>
      </c>
      <c r="E29" s="86">
        <v>2022</v>
      </c>
      <c r="F29" s="86">
        <v>2022</v>
      </c>
      <c r="G29" s="86">
        <v>2022</v>
      </c>
      <c r="H29" s="86">
        <v>2022</v>
      </c>
      <c r="I29" s="177">
        <v>0</v>
      </c>
      <c r="J29" s="91"/>
      <c r="K29" s="85"/>
      <c r="L29" s="85"/>
    </row>
    <row r="30" spans="1:12" s="64" customFormat="1" ht="42" customHeight="1" x14ac:dyDescent="0.25">
      <c r="A30" s="88" t="s">
        <v>202</v>
      </c>
      <c r="B30" s="92" t="s">
        <v>337</v>
      </c>
      <c r="C30" s="86">
        <v>2022</v>
      </c>
      <c r="D30" s="86">
        <v>2022</v>
      </c>
      <c r="E30" s="86">
        <v>2022</v>
      </c>
      <c r="F30" s="86">
        <v>2022</v>
      </c>
      <c r="G30" s="86">
        <v>2022</v>
      </c>
      <c r="H30" s="86">
        <v>2022</v>
      </c>
      <c r="I30" s="177">
        <v>0</v>
      </c>
      <c r="J30" s="91"/>
      <c r="K30" s="85"/>
      <c r="L30" s="85"/>
    </row>
    <row r="31" spans="1:12" s="64" customFormat="1" ht="37.5" customHeight="1" x14ac:dyDescent="0.25">
      <c r="A31" s="88" t="s">
        <v>201</v>
      </c>
      <c r="B31" s="87" t="s">
        <v>333</v>
      </c>
      <c r="C31" s="86">
        <v>2022</v>
      </c>
      <c r="D31" s="86">
        <v>2022</v>
      </c>
      <c r="E31" s="86">
        <v>2022</v>
      </c>
      <c r="F31" s="86">
        <v>2022</v>
      </c>
      <c r="G31" s="86">
        <v>2022</v>
      </c>
      <c r="H31" s="86">
        <v>2022</v>
      </c>
      <c r="I31" s="177">
        <v>100</v>
      </c>
      <c r="J31" s="177">
        <v>100</v>
      </c>
      <c r="K31" s="85"/>
      <c r="L31" s="85"/>
    </row>
    <row r="32" spans="1:12" s="64" customFormat="1" ht="31.5" x14ac:dyDescent="0.25">
      <c r="A32" s="88" t="s">
        <v>199</v>
      </c>
      <c r="B32" s="87" t="s">
        <v>338</v>
      </c>
      <c r="C32" s="86">
        <v>2022</v>
      </c>
      <c r="D32" s="86">
        <v>2022</v>
      </c>
      <c r="E32" s="86">
        <v>2022</v>
      </c>
      <c r="F32" s="86">
        <v>2022</v>
      </c>
      <c r="G32" s="86">
        <v>2022</v>
      </c>
      <c r="H32" s="86">
        <v>2022</v>
      </c>
      <c r="I32" s="177">
        <v>100</v>
      </c>
      <c r="J32" s="177">
        <v>100</v>
      </c>
      <c r="K32" s="85"/>
      <c r="L32" s="85"/>
    </row>
    <row r="33" spans="1:12" s="64" customFormat="1" ht="37.5" customHeight="1" x14ac:dyDescent="0.25">
      <c r="A33" s="88" t="s">
        <v>349</v>
      </c>
      <c r="B33" s="87" t="s">
        <v>266</v>
      </c>
      <c r="C33" s="86">
        <v>2022</v>
      </c>
      <c r="D33" s="86">
        <v>2022</v>
      </c>
      <c r="E33" s="86">
        <v>2022</v>
      </c>
      <c r="F33" s="86">
        <v>2022</v>
      </c>
      <c r="G33" s="86">
        <v>2022</v>
      </c>
      <c r="H33" s="86">
        <v>2022</v>
      </c>
      <c r="I33" s="177" t="s">
        <v>421</v>
      </c>
      <c r="J33" s="177" t="s">
        <v>421</v>
      </c>
      <c r="K33" s="85"/>
      <c r="L33" s="85"/>
    </row>
    <row r="34" spans="1:12" s="64" customFormat="1" ht="47.25" customHeight="1" x14ac:dyDescent="0.25">
      <c r="A34" s="88" t="s">
        <v>350</v>
      </c>
      <c r="B34" s="87" t="s">
        <v>342</v>
      </c>
      <c r="C34" s="86">
        <v>2022</v>
      </c>
      <c r="D34" s="86">
        <v>2022</v>
      </c>
      <c r="E34" s="86">
        <v>2022</v>
      </c>
      <c r="F34" s="86">
        <v>2022</v>
      </c>
      <c r="G34" s="86">
        <v>2022</v>
      </c>
      <c r="H34" s="86">
        <v>2022</v>
      </c>
      <c r="I34" s="177" t="s">
        <v>421</v>
      </c>
      <c r="J34" s="177" t="s">
        <v>421</v>
      </c>
      <c r="K34" s="90"/>
      <c r="L34" s="85"/>
    </row>
    <row r="35" spans="1:12" s="64" customFormat="1" ht="49.5" customHeight="1" x14ac:dyDescent="0.25">
      <c r="A35" s="88" t="s">
        <v>351</v>
      </c>
      <c r="B35" s="87" t="s">
        <v>200</v>
      </c>
      <c r="C35" s="86">
        <v>2022</v>
      </c>
      <c r="D35" s="86">
        <v>2022</v>
      </c>
      <c r="E35" s="86">
        <v>2022</v>
      </c>
      <c r="F35" s="86">
        <v>2022</v>
      </c>
      <c r="G35" s="86">
        <v>2022</v>
      </c>
      <c r="H35" s="86">
        <v>2022</v>
      </c>
      <c r="I35" s="177">
        <v>100</v>
      </c>
      <c r="J35" s="177">
        <v>100</v>
      </c>
      <c r="K35" s="90"/>
      <c r="L35" s="85"/>
    </row>
    <row r="36" spans="1:12" ht="37.5" customHeight="1" x14ac:dyDescent="0.25">
      <c r="A36" s="88" t="s">
        <v>352</v>
      </c>
      <c r="B36" s="87" t="s">
        <v>334</v>
      </c>
      <c r="C36" s="86">
        <v>2022</v>
      </c>
      <c r="D36" s="86">
        <v>2022</v>
      </c>
      <c r="E36" s="86">
        <v>2022</v>
      </c>
      <c r="F36" s="86">
        <v>2022</v>
      </c>
      <c r="G36" s="86">
        <v>2022</v>
      </c>
      <c r="H36" s="86">
        <v>2022</v>
      </c>
      <c r="I36" s="177" t="s">
        <v>421</v>
      </c>
      <c r="J36" s="177" t="s">
        <v>421</v>
      </c>
      <c r="K36" s="85"/>
      <c r="L36" s="85"/>
    </row>
    <row r="37" spans="1:12" x14ac:dyDescent="0.25">
      <c r="A37" s="88" t="s">
        <v>353</v>
      </c>
      <c r="B37" s="87" t="s">
        <v>198</v>
      </c>
      <c r="C37" s="86">
        <v>2022</v>
      </c>
      <c r="D37" s="86">
        <v>2022</v>
      </c>
      <c r="E37" s="86">
        <v>2022</v>
      </c>
      <c r="F37" s="86">
        <v>2022</v>
      </c>
      <c r="G37" s="86">
        <v>2022</v>
      </c>
      <c r="H37" s="86">
        <v>2022</v>
      </c>
      <c r="I37" s="177">
        <v>100</v>
      </c>
      <c r="J37" s="185">
        <v>100</v>
      </c>
      <c r="K37" s="85"/>
      <c r="L37" s="85"/>
    </row>
    <row r="38" spans="1:12" x14ac:dyDescent="0.25">
      <c r="A38" s="88">
        <v>2</v>
      </c>
      <c r="B38" s="89" t="s">
        <v>197</v>
      </c>
      <c r="C38" s="86">
        <v>2022</v>
      </c>
      <c r="D38" s="86">
        <v>2022</v>
      </c>
      <c r="E38" s="86">
        <v>2022</v>
      </c>
      <c r="F38" s="86">
        <v>2022</v>
      </c>
      <c r="G38" s="86">
        <v>2022</v>
      </c>
      <c r="H38" s="86">
        <v>2022</v>
      </c>
      <c r="I38" s="177">
        <v>100</v>
      </c>
      <c r="J38" s="177">
        <v>100</v>
      </c>
      <c r="K38" s="85"/>
      <c r="L38" s="85"/>
    </row>
    <row r="39" spans="1:12" ht="63" x14ac:dyDescent="0.25">
      <c r="A39" s="190" t="s">
        <v>167</v>
      </c>
      <c r="B39" s="87" t="s">
        <v>339</v>
      </c>
      <c r="C39" s="86">
        <v>2022</v>
      </c>
      <c r="D39" s="86">
        <v>2022</v>
      </c>
      <c r="E39" s="86">
        <v>2022</v>
      </c>
      <c r="F39" s="86">
        <v>2022</v>
      </c>
      <c r="G39" s="86">
        <v>2022</v>
      </c>
      <c r="H39" s="86">
        <v>2022</v>
      </c>
      <c r="I39" s="177">
        <v>100</v>
      </c>
      <c r="J39" s="177">
        <v>100</v>
      </c>
      <c r="K39" s="85"/>
      <c r="L39" s="85"/>
    </row>
    <row r="40" spans="1:12" ht="33.75" customHeight="1" x14ac:dyDescent="0.25">
      <c r="A40" s="189" t="s">
        <v>426</v>
      </c>
      <c r="B40" s="87" t="s">
        <v>341</v>
      </c>
      <c r="C40" s="86">
        <v>2022</v>
      </c>
      <c r="D40" s="86">
        <v>2022</v>
      </c>
      <c r="E40" s="86">
        <v>2022</v>
      </c>
      <c r="F40" s="86">
        <v>2022</v>
      </c>
      <c r="G40" s="86">
        <v>2022</v>
      </c>
      <c r="H40" s="86">
        <v>2022</v>
      </c>
      <c r="I40" s="177">
        <v>100</v>
      </c>
      <c r="J40" s="177">
        <v>100</v>
      </c>
      <c r="K40" s="85"/>
      <c r="L40" s="85"/>
    </row>
    <row r="41" spans="1:12" ht="63" customHeight="1" x14ac:dyDescent="0.25">
      <c r="A41" s="88">
        <v>3</v>
      </c>
      <c r="B41" s="89" t="s">
        <v>418</v>
      </c>
      <c r="C41" s="86">
        <v>2022</v>
      </c>
      <c r="D41" s="86">
        <v>2022</v>
      </c>
      <c r="E41" s="86">
        <v>2022</v>
      </c>
      <c r="F41" s="86">
        <v>2022</v>
      </c>
      <c r="G41" s="86">
        <v>2022</v>
      </c>
      <c r="H41" s="86">
        <v>2022</v>
      </c>
      <c r="I41" s="177">
        <v>100</v>
      </c>
      <c r="J41" s="177">
        <v>100</v>
      </c>
      <c r="K41" s="85"/>
      <c r="L41" s="85"/>
    </row>
    <row r="42" spans="1:12" ht="58.5" customHeight="1" x14ac:dyDescent="0.25">
      <c r="A42" s="88" t="s">
        <v>427</v>
      </c>
      <c r="B42" s="87" t="s">
        <v>340</v>
      </c>
      <c r="C42" s="86">
        <v>2022</v>
      </c>
      <c r="D42" s="86">
        <v>2022</v>
      </c>
      <c r="E42" s="86">
        <v>2022</v>
      </c>
      <c r="F42" s="86">
        <v>2022</v>
      </c>
      <c r="G42" s="86">
        <v>2022</v>
      </c>
      <c r="H42" s="86">
        <v>2022</v>
      </c>
      <c r="I42" s="177">
        <v>100</v>
      </c>
      <c r="J42" s="177">
        <v>100</v>
      </c>
      <c r="K42" s="85"/>
      <c r="L42" s="85"/>
    </row>
    <row r="43" spans="1:12" ht="34.5" customHeight="1" x14ac:dyDescent="0.25">
      <c r="A43" s="190" t="s">
        <v>156</v>
      </c>
      <c r="B43" s="87" t="s">
        <v>196</v>
      </c>
      <c r="C43" s="86">
        <v>2022</v>
      </c>
      <c r="D43" s="86">
        <v>2022</v>
      </c>
      <c r="E43" s="86">
        <v>2022</v>
      </c>
      <c r="F43" s="86">
        <v>2022</v>
      </c>
      <c r="G43" s="86">
        <v>2022</v>
      </c>
      <c r="H43" s="86">
        <v>2022</v>
      </c>
      <c r="I43" s="177">
        <v>100</v>
      </c>
      <c r="J43" s="177">
        <v>100</v>
      </c>
      <c r="K43" s="85"/>
      <c r="L43" s="85"/>
    </row>
    <row r="44" spans="1:12" ht="24.75" customHeight="1" x14ac:dyDescent="0.25">
      <c r="A44" s="190" t="s">
        <v>155</v>
      </c>
      <c r="B44" s="87" t="s">
        <v>195</v>
      </c>
      <c r="C44" s="86">
        <v>2022</v>
      </c>
      <c r="D44" s="86">
        <v>2022</v>
      </c>
      <c r="E44" s="86">
        <v>2022</v>
      </c>
      <c r="F44" s="86">
        <v>2022</v>
      </c>
      <c r="G44" s="86">
        <v>2022</v>
      </c>
      <c r="H44" s="86">
        <v>2022</v>
      </c>
      <c r="I44" s="177">
        <v>100</v>
      </c>
      <c r="J44" s="177">
        <v>100</v>
      </c>
      <c r="K44" s="85"/>
      <c r="L44" s="85"/>
    </row>
    <row r="45" spans="1:12" ht="90.75" customHeight="1" x14ac:dyDescent="0.25">
      <c r="A45" s="190" t="s">
        <v>154</v>
      </c>
      <c r="B45" s="87" t="s">
        <v>345</v>
      </c>
      <c r="C45" s="86">
        <v>2022</v>
      </c>
      <c r="D45" s="86">
        <v>2022</v>
      </c>
      <c r="E45" s="86">
        <v>2022</v>
      </c>
      <c r="F45" s="86">
        <v>2022</v>
      </c>
      <c r="G45" s="86">
        <v>2022</v>
      </c>
      <c r="H45" s="86">
        <v>2022</v>
      </c>
      <c r="I45" s="177" t="s">
        <v>421</v>
      </c>
      <c r="J45" s="193" t="s">
        <v>421</v>
      </c>
      <c r="K45" s="85"/>
      <c r="L45" s="85"/>
    </row>
    <row r="46" spans="1:12" ht="167.25" customHeight="1" x14ac:dyDescent="0.25">
      <c r="A46" s="190" t="s">
        <v>153</v>
      </c>
      <c r="B46" s="87" t="s">
        <v>343</v>
      </c>
      <c r="C46" s="86">
        <v>2022</v>
      </c>
      <c r="D46" s="86">
        <v>2022</v>
      </c>
      <c r="E46" s="86">
        <v>2022</v>
      </c>
      <c r="F46" s="86">
        <v>2022</v>
      </c>
      <c r="G46" s="86">
        <v>2022</v>
      </c>
      <c r="H46" s="86">
        <v>2022</v>
      </c>
      <c r="I46" s="177" t="s">
        <v>421</v>
      </c>
      <c r="J46" s="193" t="s">
        <v>421</v>
      </c>
      <c r="K46" s="85"/>
      <c r="L46" s="85"/>
    </row>
    <row r="47" spans="1:12" ht="30.75" customHeight="1" x14ac:dyDescent="0.25">
      <c r="A47" s="190" t="s">
        <v>152</v>
      </c>
      <c r="B47" s="87" t="s">
        <v>194</v>
      </c>
      <c r="C47" s="86">
        <v>2022</v>
      </c>
      <c r="D47" s="86">
        <v>2022</v>
      </c>
      <c r="E47" s="86">
        <v>2022</v>
      </c>
      <c r="F47" s="86">
        <v>2022</v>
      </c>
      <c r="G47" s="86">
        <v>2022</v>
      </c>
      <c r="H47" s="86">
        <v>2022</v>
      </c>
      <c r="I47" s="177">
        <v>100</v>
      </c>
      <c r="J47" s="193">
        <v>100</v>
      </c>
      <c r="K47" s="85"/>
      <c r="L47" s="85"/>
    </row>
    <row r="48" spans="1:12" ht="37.5" customHeight="1" x14ac:dyDescent="0.25">
      <c r="A48" s="88">
        <v>4</v>
      </c>
      <c r="B48" s="89" t="s">
        <v>193</v>
      </c>
      <c r="C48" s="86">
        <v>2022</v>
      </c>
      <c r="D48" s="86">
        <v>2022</v>
      </c>
      <c r="E48" s="86">
        <v>2022</v>
      </c>
      <c r="F48" s="86">
        <v>2022</v>
      </c>
      <c r="G48" s="86">
        <v>2022</v>
      </c>
      <c r="H48" s="86">
        <v>2022</v>
      </c>
      <c r="I48" s="177">
        <v>100</v>
      </c>
      <c r="J48" s="177">
        <v>100</v>
      </c>
      <c r="K48" s="85"/>
      <c r="L48" s="85"/>
    </row>
    <row r="49" spans="1:12" ht="35.25" customHeight="1" x14ac:dyDescent="0.25">
      <c r="A49" s="189" t="s">
        <v>192</v>
      </c>
      <c r="B49" s="87" t="s">
        <v>191</v>
      </c>
      <c r="C49" s="86">
        <v>2022</v>
      </c>
      <c r="D49" s="86">
        <v>2022</v>
      </c>
      <c r="E49" s="86">
        <v>2022</v>
      </c>
      <c r="F49" s="86">
        <v>2022</v>
      </c>
      <c r="G49" s="86">
        <v>2022</v>
      </c>
      <c r="H49" s="86">
        <v>2022</v>
      </c>
      <c r="I49" s="177">
        <v>100</v>
      </c>
      <c r="J49" s="193">
        <v>100</v>
      </c>
      <c r="K49" s="85"/>
      <c r="L49" s="85"/>
    </row>
    <row r="50" spans="1:12" ht="86.25" customHeight="1" x14ac:dyDescent="0.25">
      <c r="A50" s="88" t="s">
        <v>190</v>
      </c>
      <c r="B50" s="87" t="s">
        <v>344</v>
      </c>
      <c r="C50" s="86">
        <v>2022</v>
      </c>
      <c r="D50" s="86">
        <v>2022</v>
      </c>
      <c r="E50" s="86">
        <v>2022</v>
      </c>
      <c r="F50" s="86">
        <v>2022</v>
      </c>
      <c r="G50" s="86">
        <v>2022</v>
      </c>
      <c r="H50" s="86">
        <v>2022</v>
      </c>
      <c r="I50" s="177">
        <v>100</v>
      </c>
      <c r="J50" s="193">
        <v>100</v>
      </c>
      <c r="K50" s="85"/>
      <c r="L50" s="85"/>
    </row>
    <row r="51" spans="1:12" ht="77.25" customHeight="1" x14ac:dyDescent="0.25">
      <c r="A51" s="88" t="s">
        <v>188</v>
      </c>
      <c r="B51" s="87" t="s">
        <v>346</v>
      </c>
      <c r="C51" s="86">
        <v>2022</v>
      </c>
      <c r="D51" s="86">
        <v>2022</v>
      </c>
      <c r="E51" s="86">
        <v>2022</v>
      </c>
      <c r="F51" s="86">
        <v>2022</v>
      </c>
      <c r="G51" s="86">
        <v>2022</v>
      </c>
      <c r="H51" s="86">
        <v>2022</v>
      </c>
      <c r="I51" s="177" t="s">
        <v>421</v>
      </c>
      <c r="J51" s="193" t="s">
        <v>421</v>
      </c>
      <c r="K51" s="85"/>
      <c r="L51" s="85"/>
    </row>
    <row r="52" spans="1:12" ht="71.25" customHeight="1" x14ac:dyDescent="0.25">
      <c r="A52" s="88" t="s">
        <v>186</v>
      </c>
      <c r="B52" s="87" t="s">
        <v>189</v>
      </c>
      <c r="C52" s="86">
        <v>2022</v>
      </c>
      <c r="D52" s="86">
        <v>2022</v>
      </c>
      <c r="E52" s="86">
        <v>2022</v>
      </c>
      <c r="F52" s="86">
        <v>2022</v>
      </c>
      <c r="G52" s="86">
        <v>2022</v>
      </c>
      <c r="H52" s="86">
        <v>2022</v>
      </c>
      <c r="I52" s="177" t="s">
        <v>421</v>
      </c>
      <c r="J52" s="193" t="s">
        <v>421</v>
      </c>
      <c r="K52" s="85"/>
      <c r="L52" s="85"/>
    </row>
    <row r="53" spans="1:12" ht="48" customHeight="1" x14ac:dyDescent="0.25">
      <c r="A53" s="88" t="s">
        <v>348</v>
      </c>
      <c r="B53" s="149" t="s">
        <v>347</v>
      </c>
      <c r="C53" s="86">
        <v>2022</v>
      </c>
      <c r="D53" s="86">
        <v>2022</v>
      </c>
      <c r="E53" s="86">
        <v>2022</v>
      </c>
      <c r="F53" s="86">
        <v>2022</v>
      </c>
      <c r="G53" s="86">
        <v>2022</v>
      </c>
      <c r="H53" s="86">
        <v>2022</v>
      </c>
      <c r="I53" s="177">
        <v>100</v>
      </c>
      <c r="J53" s="193">
        <v>100</v>
      </c>
      <c r="K53" s="85"/>
      <c r="L53" s="85"/>
    </row>
    <row r="54" spans="1:12" ht="46.5" customHeight="1" x14ac:dyDescent="0.25">
      <c r="A54" s="88" t="s">
        <v>428</v>
      </c>
      <c r="B54" s="87" t="s">
        <v>187</v>
      </c>
      <c r="C54" s="86">
        <v>2022</v>
      </c>
      <c r="D54" s="86">
        <v>2022</v>
      </c>
      <c r="E54" s="86">
        <v>2022</v>
      </c>
      <c r="F54" s="86">
        <v>2022</v>
      </c>
      <c r="G54" s="86">
        <v>2022</v>
      </c>
      <c r="H54" s="86">
        <v>2022</v>
      </c>
      <c r="I54" s="177">
        <v>100</v>
      </c>
      <c r="J54" s="193">
        <v>100</v>
      </c>
      <c r="K54" s="85"/>
      <c r="L54" s="8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2023-02-14T03:35:12Z</dcterms:modified>
</cp:coreProperties>
</file>